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515" yWindow="1665" windowWidth="10485" windowHeight="6330" tabRatio="868" activeTab="6"/>
  </bookViews>
  <sheets>
    <sheet name="INTRO" sheetId="1" r:id="rId1"/>
    <sheet name="CHAVES" sheetId="2" r:id="rId2"/>
    <sheet name="OURO" sheetId="3" r:id="rId3"/>
    <sheet name="PRATA" sheetId="4" r:id="rId4"/>
    <sheet name="BRONZE" sheetId="5" r:id="rId5"/>
    <sheet name="GERAL" sheetId="6" r:id="rId6"/>
    <sheet name="IMPRESSÃO" sheetId="7" r:id="rId7"/>
    <sheet name="IMPRESSÃO2" sheetId="8" r:id="rId8"/>
  </sheets>
  <definedNames>
    <definedName name="_xlnm.Print_Area" localSheetId="4">'BRONZE'!$A$7:$I$41</definedName>
    <definedName name="_xlnm.Print_Area" localSheetId="5">'GERAL'!$A$4:$I$93</definedName>
    <definedName name="_xlnm.Print_Area" localSheetId="6">'IMPRESSÃO'!$A$4:$I$93</definedName>
    <definedName name="_xlnm.Print_Area" localSheetId="7">'IMPRESSÃO2'!$A$4:$R$30</definedName>
    <definedName name="_xlnm.Print_Area" localSheetId="2">'OURO'!$A$7:$I$41</definedName>
    <definedName name="_xlnm.Print_Area" localSheetId="3">'PRATA'!$A$7:$I$41</definedName>
    <definedName name="HTML_CodePage" hidden="1">1252</definedName>
    <definedName name="HTML_Control" localSheetId="4" hidden="1">{"'Plan1'!$AF$1:$AP$47"}</definedName>
    <definedName name="HTML_Control" localSheetId="5" hidden="1">{"'Plan1'!$AF$1:$AP$47"}</definedName>
    <definedName name="HTML_Control" localSheetId="6" hidden="1">{"'Plan1'!$AF$1:$AP$47"}</definedName>
    <definedName name="HTML_Control" localSheetId="7" hidden="1">{"'Plan1'!$AF$1:$AP$47"}</definedName>
    <definedName name="HTML_Control" localSheetId="0" hidden="1">{"'Plan1'!$AF$1:$AP$47"}</definedName>
    <definedName name="HTML_Control" localSheetId="2" hidden="1">{"'Plan1'!$AF$1:$AP$47"}</definedName>
    <definedName name="HTML_Control" localSheetId="3" hidden="1">{"'Plan1'!$AF$1:$AP$47"}</definedName>
    <definedName name="HTML_Control" hidden="1">{"'Plan1'!$AF$1:$AP$47"}</definedName>
    <definedName name="HTML_Description" hidden="1">""</definedName>
    <definedName name="HTML_Email" hidden="1">""</definedName>
    <definedName name="HTML_Header" hidden="1">"Plan1"</definedName>
    <definedName name="HTML_LastUpdate" hidden="1">"26/09/99"</definedName>
    <definedName name="HTML_LineAfter" hidden="1">FALSE</definedName>
    <definedName name="HTML_LineBefore" hidden="1">FALSE</definedName>
    <definedName name="HTML_Name" hidden="1">"-"</definedName>
    <definedName name="HTML_OBDlg2" hidden="1">TRUE</definedName>
    <definedName name="HTML_OBDlg4" hidden="1">TRUE</definedName>
    <definedName name="HTML_OS" hidden="1">0</definedName>
    <definedName name="HTML_PathFile" hidden="1">"C:\clas3.htm"</definedName>
    <definedName name="HTML_Title" hidden="1">"terceirona"</definedName>
    <definedName name="_xlnm.Print_Titles" localSheetId="5">'GERAL'!$1:$3</definedName>
    <definedName name="_xlnm.Print_Titles" localSheetId="6">'IMPRESSÃO'!$1:$3</definedName>
    <definedName name="_xlnm.Print_Titles" localSheetId="7">'IMPRESSÃO2'!$1:$3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<sst xmlns="http://schemas.openxmlformats.org/spreadsheetml/2006/main" count="748" uniqueCount="103">
  <si>
    <t>Vitória</t>
  </si>
  <si>
    <t>P</t>
  </si>
  <si>
    <t>GC</t>
  </si>
  <si>
    <t>pontos</t>
  </si>
  <si>
    <t>jogou?</t>
  </si>
  <si>
    <t>gols</t>
  </si>
  <si>
    <t>vitoria</t>
  </si>
  <si>
    <t>empate</t>
  </si>
  <si>
    <t>derrota</t>
  </si>
  <si>
    <t>CASA</t>
  </si>
  <si>
    <t>VISITANTE</t>
  </si>
  <si>
    <t>J</t>
  </si>
  <si>
    <t>PG</t>
  </si>
  <si>
    <t>V</t>
  </si>
  <si>
    <t>E</t>
  </si>
  <si>
    <t>D</t>
  </si>
  <si>
    <t>GF</t>
  </si>
  <si>
    <t>S</t>
  </si>
  <si>
    <t>Empate</t>
  </si>
  <si>
    <t>Derrota</t>
  </si>
  <si>
    <t>Ap%</t>
  </si>
  <si>
    <t>MGF</t>
  </si>
  <si>
    <t>MGC</t>
  </si>
  <si>
    <t>GA</t>
  </si>
  <si>
    <t>M3</t>
  </si>
  <si>
    <t>M2</t>
  </si>
  <si>
    <t>M1</t>
  </si>
  <si>
    <t>J 01</t>
  </si>
  <si>
    <t>J 03</t>
  </si>
  <si>
    <t>J 05</t>
  </si>
  <si>
    <t>J 13</t>
  </si>
  <si>
    <t>J 15</t>
  </si>
  <si>
    <t>J 02</t>
  </si>
  <si>
    <t>J 04</t>
  </si>
  <si>
    <t>J 06</t>
  </si>
  <si>
    <t>J 14</t>
  </si>
  <si>
    <t>J 07</t>
  </si>
  <si>
    <t>J 09</t>
  </si>
  <si>
    <t>J 11</t>
  </si>
  <si>
    <t>J 08</t>
  </si>
  <si>
    <t>J 10</t>
  </si>
  <si>
    <t>J 12</t>
  </si>
  <si>
    <t>Indice</t>
  </si>
  <si>
    <t>V%</t>
  </si>
  <si>
    <t>E%</t>
  </si>
  <si>
    <t>D%</t>
  </si>
  <si>
    <t>1ª Rodada</t>
  </si>
  <si>
    <t>2ª Rodada</t>
  </si>
  <si>
    <t>3ª Rodada</t>
  </si>
  <si>
    <t>B</t>
  </si>
  <si>
    <t>CH</t>
  </si>
  <si>
    <t>M</t>
  </si>
  <si>
    <t>vs</t>
  </si>
  <si>
    <t xml:space="preserve"> </t>
  </si>
  <si>
    <t>4ª Rodada</t>
  </si>
  <si>
    <t>Quarta Bola</t>
  </si>
  <si>
    <t>Clube do Botão - SLG</t>
  </si>
  <si>
    <t>Edson Fortuna</t>
  </si>
  <si>
    <t>Layout / Organização</t>
  </si>
  <si>
    <t>Website</t>
  </si>
  <si>
    <t>CLUBE DO BOTÃO - CAMPINAS/SP</t>
  </si>
  <si>
    <t>Futebol de Mesa - Campinas/SP</t>
  </si>
  <si>
    <t>Geral</t>
  </si>
  <si>
    <t>Intro</t>
  </si>
  <si>
    <t xml:space="preserve">   Clube do Botão - SLG</t>
  </si>
  <si>
    <t>Imprimir Tabela</t>
  </si>
  <si>
    <t>Imprimir Class</t>
  </si>
  <si>
    <t>http://www.clubedobotao.com</t>
  </si>
  <si>
    <t>Wilson Benevides</t>
  </si>
  <si>
    <t>Carlos Febo</t>
  </si>
  <si>
    <t>Ricardo Nardy</t>
  </si>
  <si>
    <t>Michel Benevides</t>
  </si>
  <si>
    <t>Antonio Ribeiro</t>
  </si>
  <si>
    <t>Gustavo Arcolini</t>
  </si>
  <si>
    <t>Luiz Guilherme</t>
  </si>
  <si>
    <t>Luigi Bauducci</t>
  </si>
  <si>
    <t>Ricardo Santos</t>
  </si>
  <si>
    <t>TAÇA DE OURO</t>
  </si>
  <si>
    <t>Cristiano Paffrath</t>
  </si>
  <si>
    <t>TAÇA DE PRATA</t>
  </si>
  <si>
    <t>Fábio Correa</t>
  </si>
  <si>
    <t>TAÇA DE BRONZE</t>
  </si>
  <si>
    <t>João Paulo</t>
  </si>
  <si>
    <t>4º Bola - Taças OURO/PRATA/BRONZE</t>
  </si>
  <si>
    <t>O</t>
  </si>
  <si>
    <t>5ª Rodada</t>
  </si>
  <si>
    <t>6ª Rodada</t>
  </si>
  <si>
    <t>7ª Rodada</t>
  </si>
  <si>
    <t>Tabela Ouro</t>
  </si>
  <si>
    <t>Tabela Prata</t>
  </si>
  <si>
    <t>Tabela Bronze</t>
  </si>
  <si>
    <t xml:space="preserve">Chaves </t>
  </si>
  <si>
    <t>4º Bola - Tabela Taça Ouro/Prata/Bronze</t>
  </si>
  <si>
    <t>BRONZE</t>
  </si>
  <si>
    <t>DATA: 21.02.2007</t>
  </si>
  <si>
    <t>OURO</t>
  </si>
  <si>
    <t>PRATA</t>
  </si>
  <si>
    <t>Márcio Costa</t>
  </si>
  <si>
    <t>Celso Subirá</t>
  </si>
  <si>
    <t>André Stancatti</t>
  </si>
  <si>
    <t>Ismael Júnior</t>
  </si>
  <si>
    <t>Lígia Waki</t>
  </si>
  <si>
    <t>Edison Júnior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</si>
</sst>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dd\.mmm"/>
    <numFmt numFmtId="172" formatCode="dd\ \.\ mmm"/>
    <numFmt numFmtId="173" formatCode="dd\-mmm\-yyyy"/>
    <numFmt numFmtId="174" formatCode="dd\ \-\ mmm"/>
    <numFmt numFmtId="175" formatCode="d\.mmm"/>
    <numFmt numFmtId="176" formatCode="d\ \.\ mmm"/>
    <numFmt numFmtId="177" formatCode="0.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7"/>
      <name val="Arial"/>
      <family val="2"/>
    </font>
    <font>
      <b/>
      <sz val="11"/>
      <color indexed="57"/>
      <name val="Wingdings"/>
      <family val="0"/>
    </font>
    <font>
      <b/>
      <sz val="11"/>
      <color indexed="62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sz val="11"/>
      <color indexed="43"/>
      <name val="Arial"/>
      <family val="2"/>
    </font>
    <font>
      <b/>
      <sz val="11"/>
      <color indexed="4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0"/>
      <color indexed="18"/>
      <name val="Arial"/>
      <family val="2"/>
    </font>
    <font>
      <b/>
      <sz val="20"/>
      <color indexed="8"/>
      <name val="Arial"/>
      <family val="2"/>
    </font>
    <font>
      <b/>
      <sz val="18"/>
      <color indexed="18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13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0"/>
    </font>
    <font>
      <b/>
      <sz val="12"/>
      <color indexed="1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9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9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6" fontId="5" fillId="2" borderId="0" xfId="0" applyNumberFormat="1" applyFont="1" applyFill="1" applyBorder="1" applyAlignment="1">
      <alignment vertical="center"/>
    </xf>
    <xf numFmtId="16" fontId="1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0" fontId="7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" fontId="7" fillId="2" borderId="0" xfId="0" applyNumberFormat="1" applyFont="1" applyFill="1" applyBorder="1" applyAlignment="1">
      <alignment horizontal="center" vertical="center"/>
    </xf>
    <xf numFmtId="170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2" fontId="5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16" fontId="7" fillId="2" borderId="0" xfId="0" applyNumberFormat="1" applyFont="1" applyFill="1" applyBorder="1" applyAlignment="1">
      <alignment horizontal="right"/>
    </xf>
    <xf numFmtId="16" fontId="7" fillId="2" borderId="0" xfId="0" applyNumberFormat="1" applyFont="1" applyFill="1" applyBorder="1" applyAlignment="1">
      <alignment horizontal="center"/>
    </xf>
    <xf numFmtId="16" fontId="7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2" borderId="0" xfId="0" applyNumberFormat="1" applyFont="1" applyFill="1" applyBorder="1" applyAlignment="1">
      <alignment horizontal="right"/>
    </xf>
    <xf numFmtId="20" fontId="7" fillId="2" borderId="0" xfId="0" applyNumberFormat="1" applyFont="1" applyFill="1" applyBorder="1" applyAlignment="1">
      <alignment horizontal="center"/>
    </xf>
    <xf numFmtId="20" fontId="7" fillId="2" borderId="0" xfId="0" applyNumberFormat="1" applyFont="1" applyFill="1" applyBorder="1" applyAlignment="1">
      <alignment horizontal="left"/>
    </xf>
    <xf numFmtId="20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Continuous"/>
    </xf>
    <xf numFmtId="0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8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right"/>
    </xf>
    <xf numFmtId="0" fontId="14" fillId="3" borderId="4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horizontal="left"/>
    </xf>
    <xf numFmtId="0" fontId="14" fillId="2" borderId="6" xfId="0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right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" fontId="13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49" fontId="8" fillId="2" borderId="11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1" fillId="4" borderId="5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 applyProtection="1">
      <alignment horizontal="left"/>
      <protection locked="0"/>
    </xf>
    <xf numFmtId="0" fontId="27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 applyProtection="1">
      <alignment horizontal="center"/>
      <protection locked="0"/>
    </xf>
    <xf numFmtId="1" fontId="26" fillId="2" borderId="0" xfId="0" applyNumberFormat="1" applyFont="1" applyFill="1" applyBorder="1" applyAlignment="1" applyProtection="1">
      <alignment horizontal="center"/>
      <protection locked="0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2" fontId="26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2" fillId="3" borderId="14" xfId="0" applyNumberFormat="1" applyFont="1" applyFill="1" applyBorder="1" applyAlignment="1">
      <alignment horizontal="left"/>
    </xf>
    <xf numFmtId="0" fontId="12" fillId="4" borderId="14" xfId="0" applyNumberFormat="1" applyFont="1" applyFill="1" applyBorder="1" applyAlignment="1">
      <alignment horizontal="left"/>
    </xf>
    <xf numFmtId="1" fontId="6" fillId="3" borderId="11" xfId="0" applyNumberFormat="1" applyFont="1" applyFill="1" applyBorder="1" applyAlignment="1" applyProtection="1">
      <alignment horizontal="center"/>
      <protection/>
    </xf>
    <xf numFmtId="1" fontId="14" fillId="3" borderId="11" xfId="0" applyNumberFormat="1" applyFont="1" applyFill="1" applyBorder="1" applyAlignment="1" applyProtection="1">
      <alignment horizontal="center"/>
      <protection/>
    </xf>
    <xf numFmtId="1" fontId="12" fillId="3" borderId="11" xfId="0" applyNumberFormat="1" applyFont="1" applyFill="1" applyBorder="1" applyAlignment="1" applyProtection="1">
      <alignment horizontal="center"/>
      <protection/>
    </xf>
    <xf numFmtId="170" fontId="14" fillId="3" borderId="11" xfId="0" applyNumberFormat="1" applyFont="1" applyFill="1" applyBorder="1" applyAlignment="1" applyProtection="1">
      <alignment horizontal="center" vertical="center"/>
      <protection/>
    </xf>
    <xf numFmtId="1" fontId="6" fillId="3" borderId="14" xfId="0" applyNumberFormat="1" applyFont="1" applyFill="1" applyBorder="1" applyAlignment="1" applyProtection="1">
      <alignment horizontal="center"/>
      <protection/>
    </xf>
    <xf numFmtId="1" fontId="14" fillId="3" borderId="14" xfId="0" applyNumberFormat="1" applyFont="1" applyFill="1" applyBorder="1" applyAlignment="1" applyProtection="1">
      <alignment horizontal="center"/>
      <protection/>
    </xf>
    <xf numFmtId="1" fontId="12" fillId="3" borderId="14" xfId="0" applyNumberFormat="1" applyFont="1" applyFill="1" applyBorder="1" applyAlignment="1" applyProtection="1">
      <alignment horizontal="center"/>
      <protection/>
    </xf>
    <xf numFmtId="170" fontId="14" fillId="3" borderId="14" xfId="0" applyNumberFormat="1" applyFont="1" applyFill="1" applyBorder="1" applyAlignment="1" applyProtection="1">
      <alignment horizontal="center" vertical="center"/>
      <protection/>
    </xf>
    <xf numFmtId="1" fontId="6" fillId="4" borderId="14" xfId="0" applyNumberFormat="1" applyFont="1" applyFill="1" applyBorder="1" applyAlignment="1" applyProtection="1">
      <alignment horizontal="center"/>
      <protection/>
    </xf>
    <xf numFmtId="1" fontId="14" fillId="4" borderId="14" xfId="0" applyNumberFormat="1" applyFont="1" applyFill="1" applyBorder="1" applyAlignment="1" applyProtection="1">
      <alignment horizontal="center"/>
      <protection/>
    </xf>
    <xf numFmtId="1" fontId="12" fillId="4" borderId="14" xfId="0" applyNumberFormat="1" applyFont="1" applyFill="1" applyBorder="1" applyAlignment="1" applyProtection="1">
      <alignment horizontal="center"/>
      <protection/>
    </xf>
    <xf numFmtId="0" fontId="31" fillId="7" borderId="0" xfId="0" applyFont="1" applyFill="1" applyAlignment="1">
      <alignment/>
    </xf>
    <xf numFmtId="0" fontId="32" fillId="7" borderId="0" xfId="0" applyFont="1" applyFill="1" applyAlignment="1">
      <alignment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170" fontId="14" fillId="4" borderId="14" xfId="0" applyNumberFormat="1" applyFont="1" applyFill="1" applyBorder="1" applyAlignment="1" applyProtection="1">
      <alignment horizontal="center" vertical="center"/>
      <protection/>
    </xf>
    <xf numFmtId="2" fontId="14" fillId="4" borderId="14" xfId="0" applyNumberFormat="1" applyFont="1" applyFill="1" applyBorder="1" applyAlignment="1" applyProtection="1">
      <alignment horizontal="center" vertical="center"/>
      <protection/>
    </xf>
    <xf numFmtId="0" fontId="34" fillId="2" borderId="0" xfId="0" applyFont="1" applyFill="1" applyAlignment="1">
      <alignment horizontal="left"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left"/>
    </xf>
    <xf numFmtId="0" fontId="31" fillId="8" borderId="0" xfId="0" applyFont="1" applyFill="1" applyAlignment="1">
      <alignment/>
    </xf>
    <xf numFmtId="0" fontId="7" fillId="9" borderId="4" xfId="0" applyFont="1" applyFill="1" applyBorder="1" applyAlignment="1">
      <alignment horizontal="center" vertical="center"/>
    </xf>
    <xf numFmtId="0" fontId="7" fillId="9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7" fillId="2" borderId="0" xfId="15" applyFill="1" applyAlignment="1">
      <alignment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right" vertical="center"/>
    </xf>
    <xf numFmtId="0" fontId="14" fillId="2" borderId="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vertical="center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/>
    </xf>
    <xf numFmtId="0" fontId="32" fillId="7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8" fillId="10" borderId="5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21" fillId="3" borderId="17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right"/>
    </xf>
    <xf numFmtId="0" fontId="14" fillId="3" borderId="18" xfId="0" applyNumberFormat="1" applyFont="1" applyFill="1" applyBorder="1" applyAlignment="1" applyProtection="1">
      <alignment horizontal="left"/>
      <protection/>
    </xf>
    <xf numFmtId="0" fontId="14" fillId="2" borderId="19" xfId="0" applyNumberFormat="1" applyFont="1" applyFill="1" applyBorder="1" applyAlignment="1" applyProtection="1">
      <alignment horizontal="center"/>
      <protection locked="0"/>
    </xf>
    <xf numFmtId="0" fontId="14" fillId="2" borderId="19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left"/>
    </xf>
    <xf numFmtId="2" fontId="14" fillId="3" borderId="11" xfId="0" applyNumberFormat="1" applyFont="1" applyFill="1" applyBorder="1" applyAlignment="1" applyProtection="1">
      <alignment horizontal="center" vertical="center"/>
      <protection/>
    </xf>
    <xf numFmtId="0" fontId="7" fillId="11" borderId="20" xfId="0" applyNumberFormat="1" applyFont="1" applyFill="1" applyBorder="1" applyAlignment="1" applyProtection="1">
      <alignment horizontal="center" wrapText="1"/>
      <protection locked="0"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0" fontId="7" fillId="11" borderId="21" xfId="0" applyFont="1" applyFill="1" applyBorder="1" applyAlignment="1" applyProtection="1">
      <alignment horizont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170" fontId="14" fillId="3" borderId="24" xfId="0" applyNumberFormat="1" applyFont="1" applyFill="1" applyBorder="1" applyAlignment="1" applyProtection="1">
      <alignment horizontal="center" vertical="center"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70" fontId="14" fillId="3" borderId="26" xfId="0" applyNumberFormat="1" applyFont="1" applyFill="1" applyBorder="1" applyAlignment="1" applyProtection="1">
      <alignment horizontal="center" vertical="center"/>
      <protection/>
    </xf>
    <xf numFmtId="0" fontId="6" fillId="3" borderId="27" xfId="0" applyNumberFormat="1" applyFont="1" applyFill="1" applyBorder="1" applyAlignment="1" applyProtection="1">
      <alignment horizontal="center"/>
      <protection locked="0"/>
    </xf>
    <xf numFmtId="0" fontId="12" fillId="3" borderId="28" xfId="0" applyNumberFormat="1" applyFont="1" applyFill="1" applyBorder="1" applyAlignment="1">
      <alignment horizontal="left"/>
    </xf>
    <xf numFmtId="1" fontId="6" fillId="3" borderId="28" xfId="0" applyNumberFormat="1" applyFont="1" applyFill="1" applyBorder="1" applyAlignment="1" applyProtection="1">
      <alignment horizontal="center"/>
      <protection/>
    </xf>
    <xf numFmtId="1" fontId="14" fillId="3" borderId="28" xfId="0" applyNumberFormat="1" applyFont="1" applyFill="1" applyBorder="1" applyAlignment="1" applyProtection="1">
      <alignment horizontal="center"/>
      <protection/>
    </xf>
    <xf numFmtId="1" fontId="12" fillId="3" borderId="28" xfId="0" applyNumberFormat="1" applyFont="1" applyFill="1" applyBorder="1" applyAlignment="1" applyProtection="1">
      <alignment horizontal="center"/>
      <protection/>
    </xf>
    <xf numFmtId="170" fontId="14" fillId="3" borderId="28" xfId="0" applyNumberFormat="1" applyFont="1" applyFill="1" applyBorder="1" applyAlignment="1" applyProtection="1">
      <alignment horizontal="center" vertical="center"/>
      <protection/>
    </xf>
    <xf numFmtId="2" fontId="14" fillId="3" borderId="28" xfId="0" applyNumberFormat="1" applyFont="1" applyFill="1" applyBorder="1" applyAlignment="1" applyProtection="1">
      <alignment horizontal="center" vertical="center"/>
      <protection/>
    </xf>
    <xf numFmtId="170" fontId="14" fillId="3" borderId="29" xfId="0" applyNumberFormat="1" applyFont="1" applyFill="1" applyBorder="1" applyAlignment="1" applyProtection="1">
      <alignment horizontal="center" vertical="center"/>
      <protection/>
    </xf>
    <xf numFmtId="0" fontId="7" fillId="11" borderId="4" xfId="0" applyFont="1" applyFill="1" applyBorder="1" applyAlignment="1">
      <alignment horizontal="center" vertical="center"/>
    </xf>
    <xf numFmtId="0" fontId="7" fillId="11" borderId="4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/>
    </xf>
    <xf numFmtId="0" fontId="7" fillId="11" borderId="13" xfId="0" applyNumberFormat="1" applyFont="1" applyFill="1" applyBorder="1" applyAlignment="1">
      <alignment/>
    </xf>
    <xf numFmtId="0" fontId="7" fillId="11" borderId="18" xfId="0" applyNumberFormat="1" applyFont="1" applyFill="1" applyBorder="1" applyAlignment="1">
      <alignment/>
    </xf>
    <xf numFmtId="0" fontId="7" fillId="11" borderId="14" xfId="0" applyNumberFormat="1" applyFont="1" applyFill="1" applyBorder="1" applyAlignment="1">
      <alignment/>
    </xf>
    <xf numFmtId="0" fontId="7" fillId="10" borderId="4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2" fillId="10" borderId="4" xfId="0" applyNumberFormat="1" applyFont="1" applyFill="1" applyBorder="1" applyAlignment="1">
      <alignment horizontal="center"/>
    </xf>
    <xf numFmtId="0" fontId="26" fillId="10" borderId="3" xfId="0" applyNumberFormat="1" applyFont="1" applyFill="1" applyBorder="1" applyAlignment="1">
      <alignment horizontal="right"/>
    </xf>
    <xf numFmtId="1" fontId="7" fillId="10" borderId="4" xfId="0" applyNumberFormat="1" applyFont="1" applyFill="1" applyBorder="1" applyAlignment="1" applyProtection="1">
      <alignment horizontal="center"/>
      <protection locked="0"/>
    </xf>
    <xf numFmtId="0" fontId="26" fillId="10" borderId="18" xfId="0" applyNumberFormat="1" applyFont="1" applyFill="1" applyBorder="1" applyAlignment="1" applyProtection="1">
      <alignment horizontal="left"/>
      <protection/>
    </xf>
    <xf numFmtId="0" fontId="26" fillId="10" borderId="4" xfId="0" applyNumberFormat="1" applyFont="1" applyFill="1" applyBorder="1" applyAlignment="1">
      <alignment horizontal="right"/>
    </xf>
    <xf numFmtId="0" fontId="26" fillId="10" borderId="4" xfId="0" applyNumberFormat="1" applyFont="1" applyFill="1" applyBorder="1" applyAlignment="1">
      <alignment horizontal="left"/>
    </xf>
    <xf numFmtId="0" fontId="7" fillId="10" borderId="23" xfId="0" applyNumberFormat="1" applyFont="1" applyFill="1" applyBorder="1" applyAlignment="1" applyProtection="1">
      <alignment horizontal="center"/>
      <protection locked="0"/>
    </xf>
    <xf numFmtId="0" fontId="25" fillId="10" borderId="11" xfId="0" applyNumberFormat="1" applyFont="1" applyFill="1" applyBorder="1" applyAlignment="1">
      <alignment horizontal="left"/>
    </xf>
    <xf numFmtId="1" fontId="7" fillId="10" borderId="11" xfId="0" applyNumberFormat="1" applyFont="1" applyFill="1" applyBorder="1" applyAlignment="1" applyProtection="1">
      <alignment horizontal="center"/>
      <protection/>
    </xf>
    <xf numFmtId="1" fontId="26" fillId="10" borderId="11" xfId="0" applyNumberFormat="1" applyFont="1" applyFill="1" applyBorder="1" applyAlignment="1" applyProtection="1">
      <alignment horizontal="center"/>
      <protection/>
    </xf>
    <xf numFmtId="1" fontId="25" fillId="10" borderId="11" xfId="0" applyNumberFormat="1" applyFont="1" applyFill="1" applyBorder="1" applyAlignment="1" applyProtection="1">
      <alignment horizontal="center"/>
      <protection/>
    </xf>
    <xf numFmtId="170" fontId="26" fillId="10" borderId="11" xfId="0" applyNumberFormat="1" applyFont="1" applyFill="1" applyBorder="1" applyAlignment="1" applyProtection="1">
      <alignment horizontal="center" vertical="center"/>
      <protection/>
    </xf>
    <xf numFmtId="2" fontId="26" fillId="10" borderId="11" xfId="0" applyNumberFormat="1" applyFont="1" applyFill="1" applyBorder="1" applyAlignment="1" applyProtection="1">
      <alignment horizontal="center" vertical="center"/>
      <protection/>
    </xf>
    <xf numFmtId="170" fontId="26" fillId="10" borderId="24" xfId="0" applyNumberFormat="1" applyFont="1" applyFill="1" applyBorder="1" applyAlignment="1" applyProtection="1">
      <alignment horizontal="center" vertical="center"/>
      <protection/>
    </xf>
    <xf numFmtId="0" fontId="7" fillId="10" borderId="25" xfId="0" applyNumberFormat="1" applyFont="1" applyFill="1" applyBorder="1" applyAlignment="1" applyProtection="1">
      <alignment horizontal="center"/>
      <protection locked="0"/>
    </xf>
    <xf numFmtId="0" fontId="25" fillId="10" borderId="14" xfId="0" applyNumberFormat="1" applyFont="1" applyFill="1" applyBorder="1" applyAlignment="1">
      <alignment horizontal="left"/>
    </xf>
    <xf numFmtId="1" fontId="7" fillId="10" borderId="14" xfId="0" applyNumberFormat="1" applyFont="1" applyFill="1" applyBorder="1" applyAlignment="1" applyProtection="1">
      <alignment horizontal="center"/>
      <protection/>
    </xf>
    <xf numFmtId="1" fontId="26" fillId="10" borderId="14" xfId="0" applyNumberFormat="1" applyFont="1" applyFill="1" applyBorder="1" applyAlignment="1" applyProtection="1">
      <alignment horizontal="center"/>
      <protection/>
    </xf>
    <xf numFmtId="1" fontId="25" fillId="10" borderId="14" xfId="0" applyNumberFormat="1" applyFont="1" applyFill="1" applyBorder="1" applyAlignment="1" applyProtection="1">
      <alignment horizontal="center"/>
      <protection/>
    </xf>
    <xf numFmtId="170" fontId="26" fillId="10" borderId="14" xfId="0" applyNumberFormat="1" applyFont="1" applyFill="1" applyBorder="1" applyAlignment="1" applyProtection="1">
      <alignment horizontal="center" vertical="center"/>
      <protection/>
    </xf>
    <xf numFmtId="2" fontId="26" fillId="10" borderId="14" xfId="0" applyNumberFormat="1" applyFont="1" applyFill="1" applyBorder="1" applyAlignment="1" applyProtection="1">
      <alignment horizontal="center" vertical="center"/>
      <protection/>
    </xf>
    <xf numFmtId="170" fontId="26" fillId="10" borderId="26" xfId="0" applyNumberFormat="1" applyFont="1" applyFill="1" applyBorder="1" applyAlignment="1" applyProtection="1">
      <alignment horizontal="center" vertical="center"/>
      <protection/>
    </xf>
    <xf numFmtId="0" fontId="7" fillId="10" borderId="30" xfId="0" applyNumberFormat="1" applyFont="1" applyFill="1" applyBorder="1" applyAlignment="1" applyProtection="1">
      <alignment horizontal="center"/>
      <protection locked="0"/>
    </xf>
    <xf numFmtId="0" fontId="25" fillId="10" borderId="31" xfId="0" applyNumberFormat="1" applyFont="1" applyFill="1" applyBorder="1" applyAlignment="1">
      <alignment horizontal="left"/>
    </xf>
    <xf numFmtId="1" fontId="7" fillId="10" borderId="31" xfId="0" applyNumberFormat="1" applyFont="1" applyFill="1" applyBorder="1" applyAlignment="1" applyProtection="1">
      <alignment horizontal="center"/>
      <protection/>
    </xf>
    <xf numFmtId="1" fontId="26" fillId="10" borderId="31" xfId="0" applyNumberFormat="1" applyFont="1" applyFill="1" applyBorder="1" applyAlignment="1" applyProtection="1">
      <alignment horizontal="center"/>
      <protection/>
    </xf>
    <xf numFmtId="1" fontId="25" fillId="10" borderId="31" xfId="0" applyNumberFormat="1" applyFont="1" applyFill="1" applyBorder="1" applyAlignment="1" applyProtection="1">
      <alignment horizontal="center"/>
      <protection/>
    </xf>
    <xf numFmtId="170" fontId="26" fillId="10" borderId="31" xfId="0" applyNumberFormat="1" applyFont="1" applyFill="1" applyBorder="1" applyAlignment="1" applyProtection="1">
      <alignment horizontal="center" vertical="center"/>
      <protection/>
    </xf>
    <xf numFmtId="2" fontId="26" fillId="10" borderId="31" xfId="0" applyNumberFormat="1" applyFont="1" applyFill="1" applyBorder="1" applyAlignment="1" applyProtection="1">
      <alignment horizontal="center" vertical="center"/>
      <protection/>
    </xf>
    <xf numFmtId="170" fontId="26" fillId="10" borderId="32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>
      <alignment horizontal="center"/>
    </xf>
    <xf numFmtId="0" fontId="14" fillId="4" borderId="3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0" fontId="14" fillId="4" borderId="4" xfId="0" applyNumberFormat="1" applyFont="1" applyFill="1" applyBorder="1" applyAlignment="1">
      <alignment horizontal="center"/>
    </xf>
    <xf numFmtId="0" fontId="14" fillId="4" borderId="18" xfId="0" applyNumberFormat="1" applyFont="1" applyFill="1" applyBorder="1" applyAlignment="1" applyProtection="1">
      <alignment horizontal="left"/>
      <protection/>
    </xf>
    <xf numFmtId="0" fontId="14" fillId="4" borderId="4" xfId="0" applyNumberFormat="1" applyFont="1" applyFill="1" applyBorder="1" applyAlignment="1">
      <alignment horizontal="right"/>
    </xf>
    <xf numFmtId="0" fontId="14" fillId="4" borderId="4" xfId="0" applyNumberFormat="1" applyFont="1" applyFill="1" applyBorder="1" applyAlignment="1">
      <alignment horizontal="left"/>
    </xf>
    <xf numFmtId="0" fontId="6" fillId="4" borderId="23" xfId="0" applyNumberFormat="1" applyFont="1" applyFill="1" applyBorder="1" applyAlignment="1" applyProtection="1">
      <alignment horizontal="center"/>
      <protection locked="0"/>
    </xf>
    <xf numFmtId="0" fontId="12" fillId="4" borderId="11" xfId="0" applyNumberFormat="1" applyFont="1" applyFill="1" applyBorder="1" applyAlignment="1">
      <alignment horizontal="left"/>
    </xf>
    <xf numFmtId="1" fontId="6" fillId="4" borderId="11" xfId="0" applyNumberFormat="1" applyFont="1" applyFill="1" applyBorder="1" applyAlignment="1" applyProtection="1">
      <alignment horizontal="center"/>
      <protection/>
    </xf>
    <xf numFmtId="1" fontId="14" fillId="4" borderId="11" xfId="0" applyNumberFormat="1" applyFont="1" applyFill="1" applyBorder="1" applyAlignment="1" applyProtection="1">
      <alignment horizontal="center"/>
      <protection/>
    </xf>
    <xf numFmtId="1" fontId="12" fillId="4" borderId="11" xfId="0" applyNumberFormat="1" applyFont="1" applyFill="1" applyBorder="1" applyAlignment="1" applyProtection="1">
      <alignment horizontal="center"/>
      <protection/>
    </xf>
    <xf numFmtId="170" fontId="14" fillId="4" borderId="11" xfId="0" applyNumberFormat="1" applyFont="1" applyFill="1" applyBorder="1" applyAlignment="1" applyProtection="1">
      <alignment horizontal="center" vertical="center"/>
      <protection/>
    </xf>
    <xf numFmtId="2" fontId="14" fillId="4" borderId="11" xfId="0" applyNumberFormat="1" applyFont="1" applyFill="1" applyBorder="1" applyAlignment="1" applyProtection="1">
      <alignment horizontal="center" vertical="center"/>
      <protection/>
    </xf>
    <xf numFmtId="170" fontId="14" fillId="4" borderId="24" xfId="0" applyNumberFormat="1" applyFont="1" applyFill="1" applyBorder="1" applyAlignment="1" applyProtection="1">
      <alignment horizontal="center" vertical="center"/>
      <protection/>
    </xf>
    <xf numFmtId="0" fontId="6" fillId="4" borderId="25" xfId="0" applyNumberFormat="1" applyFont="1" applyFill="1" applyBorder="1" applyAlignment="1" applyProtection="1">
      <alignment horizontal="center"/>
      <protection locked="0"/>
    </xf>
    <xf numFmtId="170" fontId="14" fillId="4" borderId="26" xfId="0" applyNumberFormat="1" applyFont="1" applyFill="1" applyBorder="1" applyAlignment="1" applyProtection="1">
      <alignment horizontal="center" vertical="center"/>
      <protection/>
    </xf>
    <xf numFmtId="0" fontId="6" fillId="4" borderId="27" xfId="0" applyNumberFormat="1" applyFont="1" applyFill="1" applyBorder="1" applyAlignment="1" applyProtection="1">
      <alignment horizontal="center"/>
      <protection locked="0"/>
    </xf>
    <xf numFmtId="0" fontId="12" fillId="4" borderId="28" xfId="0" applyNumberFormat="1" applyFont="1" applyFill="1" applyBorder="1" applyAlignment="1">
      <alignment horizontal="left"/>
    </xf>
    <xf numFmtId="1" fontId="6" fillId="4" borderId="28" xfId="0" applyNumberFormat="1" applyFont="1" applyFill="1" applyBorder="1" applyAlignment="1" applyProtection="1">
      <alignment horizontal="center"/>
      <protection/>
    </xf>
    <xf numFmtId="1" fontId="14" fillId="4" borderId="28" xfId="0" applyNumberFormat="1" applyFont="1" applyFill="1" applyBorder="1" applyAlignment="1" applyProtection="1">
      <alignment horizontal="center"/>
      <protection/>
    </xf>
    <xf numFmtId="1" fontId="12" fillId="4" borderId="28" xfId="0" applyNumberFormat="1" applyFont="1" applyFill="1" applyBorder="1" applyAlignment="1" applyProtection="1">
      <alignment horizontal="center"/>
      <protection/>
    </xf>
    <xf numFmtId="170" fontId="14" fillId="4" borderId="28" xfId="0" applyNumberFormat="1" applyFont="1" applyFill="1" applyBorder="1" applyAlignment="1" applyProtection="1">
      <alignment horizontal="center" vertical="center"/>
      <protection/>
    </xf>
    <xf numFmtId="2" fontId="14" fillId="4" borderId="28" xfId="0" applyNumberFormat="1" applyFont="1" applyFill="1" applyBorder="1" applyAlignment="1" applyProtection="1">
      <alignment horizontal="center" vertical="center"/>
      <protection/>
    </xf>
    <xf numFmtId="170" fontId="14" fillId="4" borderId="29" xfId="0" applyNumberFormat="1" applyFont="1" applyFill="1" applyBorder="1" applyAlignment="1" applyProtection="1">
      <alignment horizontal="center" vertical="center"/>
      <protection/>
    </xf>
    <xf numFmtId="0" fontId="7" fillId="9" borderId="0" xfId="0" applyFont="1" applyFill="1" applyAlignment="1">
      <alignment vertical="center"/>
    </xf>
    <xf numFmtId="0" fontId="7" fillId="9" borderId="0" xfId="0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6" fillId="9" borderId="0" xfId="0" applyFont="1" applyFill="1" applyAlignment="1">
      <alignment vertical="center"/>
    </xf>
    <xf numFmtId="0" fontId="26" fillId="2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26" fillId="9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1" fontId="7" fillId="2" borderId="0" xfId="0" applyNumberFormat="1" applyFont="1" applyFill="1" applyBorder="1" applyAlignment="1" applyProtection="1">
      <alignment horizontal="center"/>
      <protection/>
    </xf>
    <xf numFmtId="1" fontId="26" fillId="2" borderId="0" xfId="0" applyNumberFormat="1" applyFont="1" applyFill="1" applyBorder="1" applyAlignment="1" applyProtection="1">
      <alignment horizontal="center"/>
      <protection/>
    </xf>
    <xf numFmtId="170" fontId="26" fillId="2" borderId="0" xfId="0" applyNumberFormat="1" applyFont="1" applyFill="1" applyBorder="1" applyAlignment="1" applyProtection="1">
      <alignment horizontal="center" vertical="center"/>
      <protection/>
    </xf>
    <xf numFmtId="2" fontId="26" fillId="2" borderId="0" xfId="0" applyNumberFormat="1" applyFont="1" applyFill="1" applyBorder="1" applyAlignment="1" applyProtection="1">
      <alignment horizontal="center" vertical="center"/>
      <protection/>
    </xf>
    <xf numFmtId="0" fontId="7" fillId="10" borderId="4" xfId="0" applyNumberFormat="1" applyFont="1" applyFill="1" applyBorder="1" applyAlignment="1">
      <alignment horizontal="center"/>
    </xf>
    <xf numFmtId="0" fontId="7" fillId="11" borderId="0" xfId="0" applyFont="1" applyFill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left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left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7" fillId="9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7" fillId="11" borderId="0" xfId="0" applyFont="1" applyFill="1" applyAlignment="1">
      <alignment vertical="center"/>
    </xf>
    <xf numFmtId="0" fontId="7" fillId="11" borderId="0" xfId="0" applyNumberFormat="1" applyFont="1" applyFill="1" applyBorder="1" applyAlignment="1">
      <alignment horizontal="center"/>
    </xf>
    <xf numFmtId="0" fontId="7" fillId="11" borderId="0" xfId="0" applyNumberFormat="1" applyFont="1" applyFill="1" applyBorder="1" applyAlignment="1">
      <alignment horizontal="left"/>
    </xf>
    <xf numFmtId="0" fontId="26" fillId="11" borderId="0" xfId="0" applyFont="1" applyFill="1" applyAlignment="1">
      <alignment vertical="center"/>
    </xf>
    <xf numFmtId="0" fontId="26" fillId="11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6" fillId="10" borderId="4" xfId="0" applyNumberFormat="1" applyFont="1" applyFill="1" applyBorder="1" applyAlignment="1">
      <alignment horizontal="right" vertical="center"/>
    </xf>
    <xf numFmtId="0" fontId="26" fillId="10" borderId="4" xfId="0" applyNumberFormat="1" applyFont="1" applyFill="1" applyBorder="1" applyAlignment="1">
      <alignment horizontal="center" vertical="center"/>
    </xf>
    <xf numFmtId="0" fontId="26" fillId="10" borderId="4" xfId="0" applyNumberFormat="1" applyFont="1" applyFill="1" applyBorder="1" applyAlignment="1">
      <alignment horizontal="left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5" fillId="0" borderId="51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left"/>
    </xf>
    <xf numFmtId="0" fontId="34" fillId="2" borderId="0" xfId="0" applyFont="1" applyFill="1" applyBorder="1" applyAlignment="1">
      <alignment horizontal="left"/>
    </xf>
    <xf numFmtId="0" fontId="33" fillId="2" borderId="52" xfId="0" applyFont="1" applyFill="1" applyBorder="1" applyAlignment="1">
      <alignment horizontal="center"/>
    </xf>
    <xf numFmtId="0" fontId="33" fillId="2" borderId="53" xfId="0" applyFont="1" applyFill="1" applyBorder="1" applyAlignment="1">
      <alignment horizontal="center"/>
    </xf>
    <xf numFmtId="0" fontId="33" fillId="2" borderId="54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53" xfId="0" applyFont="1" applyFill="1" applyBorder="1" applyAlignment="1">
      <alignment horizontal="center"/>
    </xf>
    <xf numFmtId="0" fontId="30" fillId="2" borderId="54" xfId="0" applyFont="1" applyFill="1" applyBorder="1" applyAlignment="1">
      <alignment horizontal="center"/>
    </xf>
    <xf numFmtId="0" fontId="32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7" fillId="11" borderId="3" xfId="0" applyNumberFormat="1" applyFont="1" applyFill="1" applyBorder="1" applyAlignment="1">
      <alignment horizontal="left"/>
    </xf>
    <xf numFmtId="0" fontId="7" fillId="11" borderId="14" xfId="0" applyNumberFormat="1" applyFont="1" applyFill="1" applyBorder="1" applyAlignment="1">
      <alignment horizontal="left"/>
    </xf>
    <xf numFmtId="0" fontId="7" fillId="11" borderId="18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6" fillId="11" borderId="0" xfId="0" applyNumberFormat="1" applyFont="1" applyFill="1" applyBorder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/>
    </xf>
    <xf numFmtId="0" fontId="26" fillId="9" borderId="3" xfId="0" applyNumberFormat="1" applyFont="1" applyFill="1" applyBorder="1" applyAlignment="1">
      <alignment horizontal="left"/>
    </xf>
    <xf numFmtId="0" fontId="26" fillId="9" borderId="14" xfId="0" applyNumberFormat="1" applyFont="1" applyFill="1" applyBorder="1" applyAlignment="1">
      <alignment horizontal="left"/>
    </xf>
    <xf numFmtId="0" fontId="26" fillId="9" borderId="18" xfId="0" applyNumberFormat="1" applyFont="1" applyFill="1" applyBorder="1" applyAlignment="1">
      <alignment horizontal="left"/>
    </xf>
    <xf numFmtId="0" fontId="26" fillId="9" borderId="3" xfId="0" applyNumberFormat="1" applyFont="1" applyFill="1" applyBorder="1" applyAlignment="1">
      <alignment horizontal="left" vertical="center"/>
    </xf>
    <xf numFmtId="0" fontId="26" fillId="9" borderId="14" xfId="0" applyNumberFormat="1" applyFont="1" applyFill="1" applyBorder="1" applyAlignment="1">
      <alignment horizontal="left" vertical="center"/>
    </xf>
    <xf numFmtId="0" fontId="26" fillId="9" borderId="18" xfId="0" applyNumberFormat="1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6" fillId="9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4">
    <dxf>
      <font>
        <color rgb="FF0000FF"/>
      </font>
      <border/>
    </dxf>
    <dxf>
      <font>
        <color rgb="FFFF0000"/>
      </font>
      <border/>
    </dxf>
    <dxf>
      <font>
        <color rgb="FF99CCFF"/>
      </font>
      <border/>
    </dxf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5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6</xdr:row>
      <xdr:rowOff>19050</xdr:rowOff>
    </xdr:from>
    <xdr:to>
      <xdr:col>18</xdr:col>
      <xdr:colOff>457200</xdr:colOff>
      <xdr:row>9</xdr:row>
      <xdr:rowOff>523875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0485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76200</xdr:rowOff>
    </xdr:from>
    <xdr:to>
      <xdr:col>6</xdr:col>
      <xdr:colOff>381000</xdr:colOff>
      <xdr:row>9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6000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76200</xdr:rowOff>
    </xdr:from>
    <xdr:to>
      <xdr:col>12</xdr:col>
      <xdr:colOff>542925</xdr:colOff>
      <xdr:row>11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600075"/>
          <a:ext cx="1181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114300</xdr:rowOff>
    </xdr:from>
    <xdr:to>
      <xdr:col>4</xdr:col>
      <xdr:colOff>762000</xdr:colOff>
      <xdr:row>14</xdr:row>
      <xdr:rowOff>28575</xdr:rowOff>
    </xdr:to>
    <xdr:pic macro="[0]!intro"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085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114300</xdr:rowOff>
    </xdr:from>
    <xdr:to>
      <xdr:col>6</xdr:col>
      <xdr:colOff>752475</xdr:colOff>
      <xdr:row>14</xdr:row>
      <xdr:rowOff>28575</xdr:rowOff>
    </xdr:to>
    <xdr:pic macro="[0]!fase1"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2085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104775</xdr:rowOff>
    </xdr:from>
    <xdr:to>
      <xdr:col>8</xdr:col>
      <xdr:colOff>762000</xdr:colOff>
      <xdr:row>14</xdr:row>
      <xdr:rowOff>38100</xdr:rowOff>
    </xdr:to>
    <xdr:pic macro="[0]!tabelaouro"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2076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</xdr:row>
      <xdr:rowOff>95250</xdr:rowOff>
    </xdr:from>
    <xdr:to>
      <xdr:col>10</xdr:col>
      <xdr:colOff>762000</xdr:colOff>
      <xdr:row>14</xdr:row>
      <xdr:rowOff>28575</xdr:rowOff>
    </xdr:to>
    <xdr:pic macro="[0]!tabelaprata"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71775" y="2066925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752475</xdr:colOff>
      <xdr:row>14</xdr:row>
      <xdr:rowOff>28575</xdr:rowOff>
    </xdr:to>
    <xdr:pic macro="[0]!tabelabronze"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0450" y="20764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95250</xdr:rowOff>
    </xdr:from>
    <xdr:to>
      <xdr:col>16</xdr:col>
      <xdr:colOff>762000</xdr:colOff>
      <xdr:row>14</xdr:row>
      <xdr:rowOff>38100</xdr:rowOff>
    </xdr:to>
    <xdr:pic macro="[0]!imprimetab"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20669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95250</xdr:rowOff>
    </xdr:from>
    <xdr:to>
      <xdr:col>18</xdr:col>
      <xdr:colOff>771525</xdr:colOff>
      <xdr:row>14</xdr:row>
      <xdr:rowOff>38100</xdr:rowOff>
    </xdr:to>
    <xdr:pic macro="[0]!imprimeclass">
      <xdr:nvPicPr>
        <xdr:cNvPr id="1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34100" y="20669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11</xdr:row>
      <xdr:rowOff>114300</xdr:rowOff>
    </xdr:from>
    <xdr:to>
      <xdr:col>14</xdr:col>
      <xdr:colOff>781050</xdr:colOff>
      <xdr:row>14</xdr:row>
      <xdr:rowOff>28575</xdr:rowOff>
    </xdr:to>
    <xdr:pic macro="[0]!geral">
      <xdr:nvPicPr>
        <xdr:cNvPr id="11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2085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38100</xdr:rowOff>
    </xdr:from>
    <xdr:to>
      <xdr:col>2</xdr:col>
      <xdr:colOff>1019175</xdr:colOff>
      <xdr:row>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009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19050</xdr:rowOff>
    </xdr:from>
    <xdr:to>
      <xdr:col>9</xdr:col>
      <xdr:colOff>762000</xdr:colOff>
      <xdr:row>2</xdr:row>
      <xdr:rowOff>190500</xdr:rowOff>
    </xdr:to>
    <xdr:pic macro="[0]!intro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80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9525</xdr:rowOff>
    </xdr:from>
    <xdr:to>
      <xdr:col>6</xdr:col>
      <xdr:colOff>1581150</xdr:colOff>
      <xdr:row>17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1390650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1581150</xdr:colOff>
      <xdr:row>17</xdr:row>
      <xdr:rowOff>0</xdr:rowOff>
    </xdr:to>
    <xdr:pic>
      <xdr:nvPicPr>
        <xdr:cNvPr id="4" name="Picture 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7225" y="1390650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9525</xdr:rowOff>
    </xdr:from>
    <xdr:to>
      <xdr:col>4</xdr:col>
      <xdr:colOff>1581150</xdr:colOff>
      <xdr:row>17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1390650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228600</xdr:colOff>
      <xdr:row>2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152400</xdr:rowOff>
    </xdr:from>
    <xdr:to>
      <xdr:col>24</xdr:col>
      <xdr:colOff>1152525</xdr:colOff>
      <xdr:row>1</xdr:row>
      <xdr:rowOff>314325</xdr:rowOff>
    </xdr:to>
    <xdr:pic macro="[0]!OUR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2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</xdr:row>
      <xdr:rowOff>228600</xdr:rowOff>
    </xdr:from>
    <xdr:to>
      <xdr:col>24</xdr:col>
      <xdr:colOff>1019175</xdr:colOff>
      <xdr:row>2</xdr:row>
      <xdr:rowOff>638175</xdr:rowOff>
    </xdr:to>
    <xdr:pic macro="[0]!intr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228600</xdr:colOff>
      <xdr:row>2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152400</xdr:rowOff>
    </xdr:from>
    <xdr:to>
      <xdr:col>24</xdr:col>
      <xdr:colOff>1152525</xdr:colOff>
      <xdr:row>1</xdr:row>
      <xdr:rowOff>314325</xdr:rowOff>
    </xdr:to>
    <xdr:pic macro="[0]!PRATA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2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</xdr:row>
      <xdr:rowOff>228600</xdr:rowOff>
    </xdr:from>
    <xdr:to>
      <xdr:col>24</xdr:col>
      <xdr:colOff>1019175</xdr:colOff>
      <xdr:row>2</xdr:row>
      <xdr:rowOff>638175</xdr:rowOff>
    </xdr:to>
    <xdr:pic macro="[0]!intr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228600</xdr:colOff>
      <xdr:row>2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152400</xdr:rowOff>
    </xdr:from>
    <xdr:to>
      <xdr:col>24</xdr:col>
      <xdr:colOff>1152525</xdr:colOff>
      <xdr:row>1</xdr:row>
      <xdr:rowOff>314325</xdr:rowOff>
    </xdr:to>
    <xdr:pic macro="[0]!BRONZE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2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</xdr:row>
      <xdr:rowOff>228600</xdr:rowOff>
    </xdr:from>
    <xdr:to>
      <xdr:col>24</xdr:col>
      <xdr:colOff>1019175</xdr:colOff>
      <xdr:row>2</xdr:row>
      <xdr:rowOff>638175</xdr:rowOff>
    </xdr:to>
    <xdr:pic macro="[0]!intro"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3</xdr:col>
      <xdr:colOff>228600</xdr:colOff>
      <xdr:row>2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666750</xdr:colOff>
      <xdr:row>2</xdr:row>
      <xdr:rowOff>228600</xdr:rowOff>
    </xdr:from>
    <xdr:to>
      <xdr:col>25</xdr:col>
      <xdr:colOff>66675</xdr:colOff>
      <xdr:row>2</xdr:row>
      <xdr:rowOff>638175</xdr:rowOff>
    </xdr:to>
    <xdr:pic macro="[0]!intro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3</xdr:col>
      <xdr:colOff>180975</xdr:colOff>
      <xdr:row>2</xdr:row>
      <xdr:rowOff>657225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1</xdr:col>
      <xdr:colOff>685800</xdr:colOff>
      <xdr:row>2</xdr:row>
      <xdr:rowOff>657225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ubedobota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tabColor indexed="54"/>
  </sheetPr>
  <dimension ref="A1:W25"/>
  <sheetViews>
    <sheetView showGridLines="0" showRowColHeaders="0" showOutlineSymbols="0" workbookViewId="0" topLeftCell="A1">
      <selection activeCell="A1" sqref="A1"/>
    </sheetView>
  </sheetViews>
  <sheetFormatPr defaultColWidth="9.140625" defaultRowHeight="12.75"/>
  <cols>
    <col min="1" max="1" width="1.1484375" style="144" customWidth="1"/>
    <col min="2" max="2" width="0.5625" style="144" customWidth="1"/>
    <col min="3" max="3" width="1.1484375" style="144" customWidth="1"/>
    <col min="4" max="4" width="0.85546875" style="144" customWidth="1"/>
    <col min="5" max="5" width="11.7109375" style="144" customWidth="1"/>
    <col min="6" max="6" width="0.85546875" style="144" customWidth="1"/>
    <col min="7" max="7" width="11.7109375" style="144" customWidth="1"/>
    <col min="8" max="8" width="0.85546875" style="144" customWidth="1"/>
    <col min="9" max="9" width="11.7109375" style="144" customWidth="1"/>
    <col min="10" max="10" width="0.85546875" style="144" customWidth="1"/>
    <col min="11" max="11" width="11.7109375" style="144" customWidth="1"/>
    <col min="12" max="12" width="0.85546875" style="144" customWidth="1"/>
    <col min="13" max="13" width="11.7109375" style="144" customWidth="1"/>
    <col min="14" max="14" width="0.85546875" style="144" customWidth="1"/>
    <col min="15" max="15" width="11.7109375" style="144" customWidth="1"/>
    <col min="16" max="16" width="0.85546875" style="144" customWidth="1"/>
    <col min="17" max="17" width="11.7109375" style="144" customWidth="1"/>
    <col min="18" max="18" width="0.85546875" style="144" customWidth="1"/>
    <col min="19" max="19" width="11.7109375" style="144" customWidth="1"/>
    <col min="20" max="20" width="0.85546875" style="144" customWidth="1"/>
    <col min="21" max="21" width="1.1484375" style="144" customWidth="1"/>
    <col min="22" max="22" width="0.5625" style="144" customWidth="1"/>
    <col min="23" max="23" width="1.1484375" style="144" customWidth="1"/>
    <col min="24" max="16384" width="9.140625" style="144" customWidth="1"/>
  </cols>
  <sheetData>
    <row r="1" spans="1:23" ht="5.2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ht="3" customHeight="1">
      <c r="A2" s="149"/>
      <c r="W2" s="149"/>
    </row>
    <row r="3" spans="1:23" ht="5.25" customHeight="1">
      <c r="A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W3" s="149"/>
    </row>
    <row r="4" spans="1:23" ht="6.75" customHeight="1" thickBot="1">
      <c r="A4" s="149"/>
      <c r="C4" s="150"/>
      <c r="U4" s="150"/>
      <c r="W4" s="149"/>
    </row>
    <row r="5" spans="1:23" ht="21" thickBot="1">
      <c r="A5" s="149"/>
      <c r="C5" s="150"/>
      <c r="E5" s="417" t="s">
        <v>60</v>
      </c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  <c r="U5" s="150"/>
      <c r="W5" s="149"/>
    </row>
    <row r="6" spans="1:23" ht="12.75">
      <c r="A6" s="149"/>
      <c r="C6" s="150"/>
      <c r="U6" s="150"/>
      <c r="W6" s="149"/>
    </row>
    <row r="7" spans="1:23" ht="12.75">
      <c r="A7" s="149"/>
      <c r="C7" s="150"/>
      <c r="U7" s="150"/>
      <c r="W7" s="149"/>
    </row>
    <row r="8" spans="1:23" ht="12.75">
      <c r="A8" s="149"/>
      <c r="C8" s="150"/>
      <c r="U8" s="150"/>
      <c r="W8" s="149"/>
    </row>
    <row r="9" spans="1:23" ht="12.75">
      <c r="A9" s="149"/>
      <c r="C9" s="150"/>
      <c r="U9" s="150"/>
      <c r="W9" s="149"/>
    </row>
    <row r="10" spans="1:23" ht="50.25" customHeight="1">
      <c r="A10" s="149"/>
      <c r="C10" s="150"/>
      <c r="U10" s="150"/>
      <c r="W10" s="149"/>
    </row>
    <row r="11" spans="1:23" ht="12.75">
      <c r="A11" s="149"/>
      <c r="C11" s="150"/>
      <c r="U11" s="150"/>
      <c r="W11" s="149"/>
    </row>
    <row r="12" spans="1:23" ht="12.75">
      <c r="A12" s="149"/>
      <c r="C12" s="150"/>
      <c r="U12" s="150"/>
      <c r="W12" s="149"/>
    </row>
    <row r="13" spans="1:23" ht="12.75">
      <c r="A13" s="149"/>
      <c r="C13" s="150"/>
      <c r="U13" s="150"/>
      <c r="W13" s="149"/>
    </row>
    <row r="14" spans="1:23" ht="12.75">
      <c r="A14" s="149"/>
      <c r="C14" s="150"/>
      <c r="E14" s="182"/>
      <c r="G14" s="182"/>
      <c r="I14" s="182"/>
      <c r="K14" s="182"/>
      <c r="M14" s="182"/>
      <c r="O14" s="182"/>
      <c r="Q14" s="182"/>
      <c r="S14" s="182"/>
      <c r="U14" s="150"/>
      <c r="W14" s="149"/>
    </row>
    <row r="15" spans="1:23" ht="15.75" customHeight="1">
      <c r="A15" s="149"/>
      <c r="C15" s="150"/>
      <c r="E15" s="183" t="s">
        <v>63</v>
      </c>
      <c r="G15" s="184" t="s">
        <v>91</v>
      </c>
      <c r="I15" s="184" t="s">
        <v>88</v>
      </c>
      <c r="K15" s="184" t="s">
        <v>89</v>
      </c>
      <c r="M15" s="184" t="s">
        <v>90</v>
      </c>
      <c r="O15" s="184" t="s">
        <v>62</v>
      </c>
      <c r="Q15" s="184" t="s">
        <v>65</v>
      </c>
      <c r="R15" s="190"/>
      <c r="S15" s="184" t="s">
        <v>66</v>
      </c>
      <c r="U15" s="150"/>
      <c r="W15" s="149"/>
    </row>
    <row r="16" spans="1:23" ht="7.5" customHeight="1">
      <c r="A16" s="149"/>
      <c r="C16" s="150"/>
      <c r="U16" s="150"/>
      <c r="W16" s="149"/>
    </row>
    <row r="17" spans="1:23" ht="14.25" customHeight="1">
      <c r="A17" s="149"/>
      <c r="C17" s="150"/>
      <c r="E17" s="415" t="s">
        <v>58</v>
      </c>
      <c r="F17" s="415"/>
      <c r="G17" s="415"/>
      <c r="I17" s="191" t="s">
        <v>57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50"/>
      <c r="W17" s="149"/>
    </row>
    <row r="18" spans="1:23" ht="7.5" customHeight="1">
      <c r="A18" s="149"/>
      <c r="C18" s="150"/>
      <c r="E18" s="181"/>
      <c r="F18" s="181"/>
      <c r="G18" s="181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50"/>
      <c r="W18" s="149"/>
    </row>
    <row r="19" spans="1:23" ht="15.75" customHeight="1">
      <c r="A19" s="149"/>
      <c r="C19" s="150"/>
      <c r="E19" s="416" t="s">
        <v>59</v>
      </c>
      <c r="F19" s="416"/>
      <c r="G19" s="416"/>
      <c r="I19" s="192" t="s">
        <v>67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50"/>
      <c r="W19" s="149"/>
    </row>
    <row r="20" spans="1:23" ht="7.5" customHeight="1" thickBot="1">
      <c r="A20" s="149"/>
      <c r="C20" s="150"/>
      <c r="E20" s="185"/>
      <c r="F20" s="185"/>
      <c r="G20" s="185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50"/>
      <c r="W20" s="149"/>
    </row>
    <row r="21" spans="1:23" ht="17.25" thickBot="1">
      <c r="A21" s="149"/>
      <c r="C21" s="150"/>
      <c r="E21" s="420" t="s">
        <v>92</v>
      </c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2"/>
      <c r="T21" s="148"/>
      <c r="U21" s="150"/>
      <c r="W21" s="149"/>
    </row>
    <row r="22" spans="1:23" ht="6.75" customHeight="1">
      <c r="A22" s="149"/>
      <c r="C22" s="150"/>
      <c r="U22" s="150"/>
      <c r="W22" s="149"/>
    </row>
    <row r="23" spans="1:23" ht="5.25" customHeight="1">
      <c r="A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W23" s="149"/>
    </row>
    <row r="24" spans="1:23" ht="3" customHeight="1">
      <c r="A24" s="149"/>
      <c r="W24" s="149"/>
    </row>
    <row r="25" spans="1:23" ht="5.2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</row>
  </sheetData>
  <sheetProtection selectLockedCells="1" selectUnlockedCells="1"/>
  <mergeCells count="4">
    <mergeCell ref="E17:G17"/>
    <mergeCell ref="E19:G19"/>
    <mergeCell ref="E5:S5"/>
    <mergeCell ref="E21:S21"/>
  </mergeCells>
  <hyperlinks>
    <hyperlink ref="I19" r:id="rId1" display="http://www.clubedobotao.com"/>
  </hyperlinks>
  <printOptions/>
  <pageMargins left="0.75" right="0.75" top="1" bottom="1" header="0.492125985" footer="0.49212598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47"/>
  </sheetPr>
  <dimension ref="C2:J32"/>
  <sheetViews>
    <sheetView showGridLines="0" showOutlineSymbols="0" workbookViewId="0" topLeftCell="A1">
      <selection activeCell="C20" sqref="C20"/>
    </sheetView>
  </sheetViews>
  <sheetFormatPr defaultColWidth="9.140625" defaultRowHeight="12.75"/>
  <cols>
    <col min="1" max="1" width="9.140625" style="152" customWidth="1"/>
    <col min="2" max="2" width="0.5625" style="152" customWidth="1"/>
    <col min="3" max="3" width="23.7109375" style="152" customWidth="1"/>
    <col min="4" max="4" width="1.7109375" style="152" customWidth="1"/>
    <col min="5" max="5" width="23.7109375" style="152" customWidth="1"/>
    <col min="6" max="6" width="1.7109375" style="152" customWidth="1"/>
    <col min="7" max="7" width="23.7109375" style="152" customWidth="1"/>
    <col min="8" max="8" width="0.5625" style="152" customWidth="1"/>
    <col min="9" max="9" width="8.7109375" style="152" customWidth="1"/>
    <col min="10" max="10" width="11.7109375" style="152" customWidth="1"/>
    <col min="11" max="16384" width="9.140625" style="152" customWidth="1"/>
  </cols>
  <sheetData>
    <row r="1" ht="12.75"/>
    <row r="2" spans="3:9" ht="18">
      <c r="C2" s="424" t="s">
        <v>56</v>
      </c>
      <c r="D2" s="424"/>
      <c r="E2" s="424"/>
      <c r="F2" s="424"/>
      <c r="G2" s="424"/>
      <c r="H2" s="176"/>
      <c r="I2" s="176"/>
    </row>
    <row r="3" spans="3:10" ht="18">
      <c r="C3" s="424" t="s">
        <v>61</v>
      </c>
      <c r="D3" s="424"/>
      <c r="E3" s="424"/>
      <c r="F3" s="424"/>
      <c r="G3" s="424"/>
      <c r="H3" s="176"/>
      <c r="I3" s="176"/>
      <c r="J3" s="186"/>
    </row>
    <row r="4" ht="12.75">
      <c r="J4" s="183" t="s">
        <v>63</v>
      </c>
    </row>
    <row r="5" spans="3:9" ht="15.75">
      <c r="C5" s="423" t="s">
        <v>83</v>
      </c>
      <c r="D5" s="423"/>
      <c r="E5" s="423"/>
      <c r="F5" s="423"/>
      <c r="G5" s="423"/>
      <c r="H5" s="177"/>
      <c r="I5" s="177"/>
    </row>
    <row r="6" spans="3:9" ht="15.75">
      <c r="C6" s="204"/>
      <c r="D6" s="204"/>
      <c r="E6" s="204"/>
      <c r="F6" s="204"/>
      <c r="G6" s="204"/>
      <c r="H6" s="177"/>
      <c r="I6" s="177"/>
    </row>
    <row r="7" spans="3:9" ht="15.75">
      <c r="C7" s="204"/>
      <c r="D7" s="204"/>
      <c r="E7" s="204"/>
      <c r="F7" s="204"/>
      <c r="G7" s="204"/>
      <c r="H7" s="177"/>
      <c r="I7" s="177"/>
    </row>
    <row r="8" spans="3:9" ht="15.75">
      <c r="C8" s="207"/>
      <c r="D8" s="204"/>
      <c r="E8" s="207"/>
      <c r="F8" s="204"/>
      <c r="G8" s="207"/>
      <c r="H8" s="177"/>
      <c r="I8" s="177"/>
    </row>
    <row r="9" spans="3:9" ht="15.75">
      <c r="C9" s="208"/>
      <c r="D9" s="204"/>
      <c r="E9" s="208"/>
      <c r="F9" s="204"/>
      <c r="G9" s="208"/>
      <c r="H9" s="177"/>
      <c r="I9" s="177"/>
    </row>
    <row r="10" spans="3:7" ht="12.75">
      <c r="C10" s="209"/>
      <c r="E10" s="209"/>
      <c r="G10" s="209"/>
    </row>
    <row r="11" spans="3:7" ht="12.75">
      <c r="C11" s="209"/>
      <c r="E11" s="209"/>
      <c r="G11" s="209"/>
    </row>
    <row r="12" spans="3:7" ht="12.75">
      <c r="C12" s="209"/>
      <c r="E12" s="209"/>
      <c r="G12" s="209"/>
    </row>
    <row r="13" spans="3:7" ht="12.75">
      <c r="C13" s="209"/>
      <c r="E13" s="209"/>
      <c r="G13" s="209"/>
    </row>
    <row r="14" spans="3:7" ht="12.75">
      <c r="C14" s="209"/>
      <c r="E14" s="209"/>
      <c r="G14" s="209"/>
    </row>
    <row r="15" spans="3:7" ht="12.75">
      <c r="C15" s="209"/>
      <c r="E15" s="209"/>
      <c r="G15" s="209"/>
    </row>
    <row r="16" spans="3:7" ht="12.75">
      <c r="C16" s="209"/>
      <c r="E16" s="209"/>
      <c r="G16" s="209"/>
    </row>
    <row r="17" spans="3:7" ht="12.75">
      <c r="C17" s="209"/>
      <c r="E17" s="209"/>
      <c r="G17" s="209"/>
    </row>
    <row r="18" spans="3:7" ht="12.75">
      <c r="C18" s="210" t="s">
        <v>77</v>
      </c>
      <c r="D18" s="151"/>
      <c r="E18" s="211" t="s">
        <v>79</v>
      </c>
      <c r="F18" s="151"/>
      <c r="G18" s="212" t="s">
        <v>81</v>
      </c>
    </row>
    <row r="19" spans="3:7" ht="3.75" customHeight="1">
      <c r="C19" s="154"/>
      <c r="E19" s="153"/>
      <c r="G19" s="153"/>
    </row>
    <row r="20" spans="3:7" ht="12.75">
      <c r="C20" s="117" t="s">
        <v>75</v>
      </c>
      <c r="D20" s="151"/>
      <c r="E20" s="145" t="s">
        <v>78</v>
      </c>
      <c r="F20" s="151"/>
      <c r="G20" s="206" t="s">
        <v>57</v>
      </c>
    </row>
    <row r="21" spans="3:7" ht="3.75" customHeight="1">
      <c r="C21" s="154"/>
      <c r="D21" s="151"/>
      <c r="E21" s="154"/>
      <c r="F21" s="151"/>
      <c r="G21" s="154" t="s">
        <v>53</v>
      </c>
    </row>
    <row r="22" spans="3:7" ht="12.75">
      <c r="C22" s="117" t="s">
        <v>97</v>
      </c>
      <c r="D22" s="151"/>
      <c r="E22" s="145" t="s">
        <v>72</v>
      </c>
      <c r="F22" s="151"/>
      <c r="G22" s="206" t="s">
        <v>74</v>
      </c>
    </row>
    <row r="23" spans="3:7" ht="3.75" customHeight="1">
      <c r="C23" s="154"/>
      <c r="D23" s="151"/>
      <c r="E23" s="154"/>
      <c r="F23" s="151"/>
      <c r="G23" s="154"/>
    </row>
    <row r="24" spans="3:7" ht="12.75">
      <c r="C24" s="117" t="s">
        <v>73</v>
      </c>
      <c r="D24" s="151"/>
      <c r="E24" s="145" t="s">
        <v>70</v>
      </c>
      <c r="F24" s="151"/>
      <c r="G24" s="206" t="s">
        <v>68</v>
      </c>
    </row>
    <row r="25" spans="3:7" ht="3.75" customHeight="1">
      <c r="C25" s="154"/>
      <c r="D25" s="151"/>
      <c r="E25" s="154"/>
      <c r="F25" s="151"/>
      <c r="G25" s="154"/>
    </row>
    <row r="26" spans="3:7" ht="12.75">
      <c r="C26" s="117" t="s">
        <v>98</v>
      </c>
      <c r="D26" s="151"/>
      <c r="E26" s="145" t="s">
        <v>80</v>
      </c>
      <c r="F26" s="151"/>
      <c r="G26" s="206" t="s">
        <v>71</v>
      </c>
    </row>
    <row r="27" ht="3.75" customHeight="1"/>
    <row r="28" spans="3:7" ht="12.75">
      <c r="C28" s="117" t="s">
        <v>99</v>
      </c>
      <c r="D28" s="151"/>
      <c r="E28" s="145" t="s">
        <v>76</v>
      </c>
      <c r="F28" s="151"/>
      <c r="G28" s="206" t="s">
        <v>101</v>
      </c>
    </row>
    <row r="29" spans="3:7" ht="3.75" customHeight="1">
      <c r="C29" s="154"/>
      <c r="D29" s="151"/>
      <c r="E29" s="154"/>
      <c r="F29" s="151"/>
      <c r="G29" s="154"/>
    </row>
    <row r="30" spans="3:7" ht="12.75">
      <c r="C30" s="117" t="s">
        <v>100</v>
      </c>
      <c r="D30" s="151"/>
      <c r="E30" s="145" t="s">
        <v>69</v>
      </c>
      <c r="F30" s="151"/>
      <c r="G30" s="206" t="s">
        <v>102</v>
      </c>
    </row>
    <row r="31" ht="3.75" customHeight="1"/>
    <row r="32" ht="12.75">
      <c r="G32" s="206" t="s">
        <v>82</v>
      </c>
    </row>
  </sheetData>
  <sheetProtection/>
  <protectedRanges>
    <protectedRange password="C1D0" sqref="C20:H26 C28:H30 G32 C19" name="Intervalo1"/>
  </protectedRanges>
  <mergeCells count="3">
    <mergeCell ref="C5:G5"/>
    <mergeCell ref="C2:G2"/>
    <mergeCell ref="C3:G3"/>
  </mergeCells>
  <printOptions/>
  <pageMargins left="0.75" right="0.75" top="1" bottom="1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9">
    <tabColor indexed="51"/>
  </sheetPr>
  <dimension ref="A1:AQ167"/>
  <sheetViews>
    <sheetView showGridLines="0" showOutlineSymbols="0" zoomScale="75" zoomScaleNormal="75" workbookViewId="0" topLeftCell="A1">
      <pane ySplit="3" topLeftCell="BM4" activePane="bottomLeft" state="frozen"/>
      <selection pane="topLeft" activeCell="A2" sqref="B2"/>
      <selection pane="bottomLeft" activeCell="Y12" sqref="Y12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23.7109375" style="66" customWidth="1"/>
    <col min="10" max="10" width="1.57421875" style="67" customWidth="1"/>
    <col min="11" max="11" width="9.140625" style="65" hidden="1" customWidth="1"/>
    <col min="12" max="12" width="12.14062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6.8515625" style="65" hidden="1" customWidth="1"/>
    <col min="18" max="18" width="12.140625" style="65" hidden="1" customWidth="1"/>
    <col min="19" max="19" width="7.140625" style="65" hidden="1" customWidth="1"/>
    <col min="20" max="20" width="12.14062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3.7109375" style="69" customWidth="1"/>
    <col min="26" max="32" width="4.7109375" style="70" customWidth="1"/>
    <col min="33" max="33" width="10.00390625" style="70" bestFit="1" customWidth="1"/>
    <col min="34" max="34" width="8.28125" style="11" bestFit="1" customWidth="1"/>
    <col min="35" max="39" width="8.421875" style="12" bestFit="1" customWidth="1"/>
    <col min="40" max="40" width="8.28125" style="12" customWidth="1"/>
    <col min="41" max="41" width="13.8515625" style="12" customWidth="1"/>
    <col min="42" max="42" width="15.7109375" style="12" hidden="1" customWidth="1"/>
    <col min="43" max="16384" width="15.7109375" style="12" customWidth="1"/>
  </cols>
  <sheetData>
    <row r="1" spans="5:28" s="1" customFormat="1" ht="15" customHeight="1">
      <c r="E1" s="16"/>
      <c r="F1" s="17"/>
      <c r="G1" s="17"/>
      <c r="H1" s="17"/>
      <c r="I1" s="18"/>
      <c r="J1" s="19"/>
      <c r="K1" s="20" t="s">
        <v>0</v>
      </c>
      <c r="L1" s="21">
        <v>3</v>
      </c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4"/>
      <c r="Y1" s="13"/>
      <c r="Z1" s="14"/>
      <c r="AA1" s="15"/>
      <c r="AB1" s="14"/>
    </row>
    <row r="2" spans="1:23" s="1" customFormat="1" ht="29.25" customHeight="1">
      <c r="A2" s="429" t="s">
        <v>56</v>
      </c>
      <c r="B2" s="412"/>
      <c r="C2" s="412"/>
      <c r="D2" s="412"/>
      <c r="E2" s="412"/>
      <c r="F2" s="412"/>
      <c r="G2" s="412"/>
      <c r="H2" s="412"/>
      <c r="I2" s="412"/>
      <c r="J2" s="412"/>
      <c r="K2" s="71" t="s">
        <v>18</v>
      </c>
      <c r="L2" s="21">
        <v>1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</row>
    <row r="3" spans="1:23" s="1" customFormat="1" ht="62.2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71" t="s">
        <v>19</v>
      </c>
      <c r="L3" s="21">
        <v>0</v>
      </c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</row>
    <row r="4" spans="4:34" s="1" customFormat="1" ht="15" customHeight="1" thickBot="1">
      <c r="D4" s="74"/>
      <c r="E4" s="75"/>
      <c r="F4" s="76"/>
      <c r="G4" s="77"/>
      <c r="H4" s="73"/>
      <c r="I4" s="73"/>
      <c r="J4" s="78"/>
      <c r="K4" s="77"/>
      <c r="L4" s="79"/>
      <c r="M4" s="79"/>
      <c r="N4" s="79"/>
      <c r="O4" s="79"/>
      <c r="P4" s="80"/>
      <c r="Q4" s="80"/>
      <c r="R4" s="80"/>
      <c r="S4" s="80"/>
      <c r="T4" s="80"/>
      <c r="U4" s="80"/>
      <c r="V4" s="80"/>
      <c r="W4" s="80"/>
      <c r="X4" s="101"/>
      <c r="Y4" s="101"/>
      <c r="AH4" s="8"/>
    </row>
    <row r="5" spans="4:41" s="1" customFormat="1" ht="15" customHeight="1" thickBot="1">
      <c r="D5" s="81"/>
      <c r="E5" s="428"/>
      <c r="F5" s="428"/>
      <c r="G5" s="428"/>
      <c r="H5" s="83"/>
      <c r="I5" s="84"/>
      <c r="J5" s="85"/>
      <c r="K5" s="86"/>
      <c r="L5" s="87"/>
      <c r="M5" s="87"/>
      <c r="N5" s="87"/>
      <c r="O5" s="87"/>
      <c r="P5" s="82"/>
      <c r="Q5" s="82"/>
      <c r="R5" s="82"/>
      <c r="S5" s="82"/>
      <c r="T5" s="82"/>
      <c r="U5" s="82"/>
      <c r="V5" s="82"/>
      <c r="W5" s="82"/>
      <c r="X5" s="219" t="s">
        <v>1</v>
      </c>
      <c r="Y5" s="220" t="s">
        <v>77</v>
      </c>
      <c r="Z5" s="221" t="s">
        <v>12</v>
      </c>
      <c r="AA5" s="221" t="s">
        <v>11</v>
      </c>
      <c r="AB5" s="221" t="s">
        <v>13</v>
      </c>
      <c r="AC5" s="221" t="s">
        <v>14</v>
      </c>
      <c r="AD5" s="221" t="s">
        <v>15</v>
      </c>
      <c r="AE5" s="221" t="s">
        <v>16</v>
      </c>
      <c r="AF5" s="221" t="s">
        <v>2</v>
      </c>
      <c r="AG5" s="221" t="s">
        <v>17</v>
      </c>
      <c r="AH5" s="222" t="s">
        <v>20</v>
      </c>
      <c r="AI5" s="222" t="s">
        <v>21</v>
      </c>
      <c r="AJ5" s="222" t="s">
        <v>22</v>
      </c>
      <c r="AK5" s="222" t="s">
        <v>23</v>
      </c>
      <c r="AL5" s="223" t="s">
        <v>42</v>
      </c>
      <c r="AM5" s="223" t="s">
        <v>43</v>
      </c>
      <c r="AN5" s="223" t="s">
        <v>44</v>
      </c>
      <c r="AO5" s="224" t="s">
        <v>45</v>
      </c>
    </row>
    <row r="6" spans="2:42" s="1" customFormat="1" ht="15" customHeight="1">
      <c r="B6" s="1" t="s">
        <v>95</v>
      </c>
      <c r="D6" s="88"/>
      <c r="E6" s="89"/>
      <c r="F6" s="87"/>
      <c r="G6" s="90"/>
      <c r="H6" s="87"/>
      <c r="I6" s="203" t="s">
        <v>94</v>
      </c>
      <c r="J6" s="85"/>
      <c r="K6" s="414" t="s">
        <v>3</v>
      </c>
      <c r="L6" s="414"/>
      <c r="M6" s="414" t="s">
        <v>4</v>
      </c>
      <c r="N6" s="414"/>
      <c r="O6" s="414" t="s">
        <v>5</v>
      </c>
      <c r="P6" s="414"/>
      <c r="Q6" s="414" t="s">
        <v>6</v>
      </c>
      <c r="R6" s="414"/>
      <c r="S6" s="414" t="s">
        <v>7</v>
      </c>
      <c r="T6" s="414"/>
      <c r="U6" s="414" t="s">
        <v>8</v>
      </c>
      <c r="V6" s="414"/>
      <c r="W6" s="82"/>
      <c r="X6" s="225">
        <v>1</v>
      </c>
      <c r="Y6" s="217" t="str">
        <f>CHAVES!C30</f>
        <v>Ismael Júnior</v>
      </c>
      <c r="Z6" s="165">
        <f aca="true" t="shared" si="0" ref="Z6:Z11">SUMIF($E$8:$E$30,Y6,$K$8:$K$41)+SUMIF($I$8:$I$30,Y6,$L$8:$L$41)</f>
        <v>13</v>
      </c>
      <c r="AA6" s="166">
        <f aca="true" t="shared" si="1" ref="AA6:AA11">SUMIF($E$8:$E$30,Y6,$M$8:$M$41)+SUMIF($I$8:$I$30,Y6,$N$8:$N$41)</f>
        <v>5</v>
      </c>
      <c r="AB6" s="166">
        <f aca="true" t="shared" si="2" ref="AB6:AB11">SUMIF($E$8:$E$30,Y6,$Q$8:$Q$41)+SUMIF($I$8:$I$30,Y6,$R$8:$R$41)</f>
        <v>4</v>
      </c>
      <c r="AC6" s="166">
        <f aca="true" t="shared" si="3" ref="AC6:AC11">SUMIF($E$8:$E$30,Y6,$S$8:$S$41)+SUMIF($I$8:$I$30,Y6,$T$8:$T$41)</f>
        <v>1</v>
      </c>
      <c r="AD6" s="166">
        <f aca="true" t="shared" si="4" ref="AD6:AD11">SUMIF($E$8:$E$30,Y6,$U$8:$U$41)+SUMIF($I$8:$I$30,Y6,$V$8:$V$41)</f>
        <v>0</v>
      </c>
      <c r="AE6" s="166">
        <f aca="true" t="shared" si="5" ref="AE6:AE11">SUMIF($E$8:$E$30,Y6,$O$8:$O$41)+SUMIF($I$8:$I$30,Y6,$P$8:$P$41)</f>
        <v>16</v>
      </c>
      <c r="AF6" s="166">
        <f aca="true" t="shared" si="6" ref="AF6:AF11">SUMIF($E$8:$E$30,Y6,$P$8:$P$41)+SUMIF($I$8:$I$30,Y6,$O$8:$O$41)</f>
        <v>7</v>
      </c>
      <c r="AG6" s="167">
        <f aca="true" t="shared" si="7" ref="AG6:AG11">AE6-AF6</f>
        <v>9</v>
      </c>
      <c r="AH6" s="168">
        <f aca="true" t="shared" si="8" ref="AH6:AH11">IF(AA6=0,0,Z6/(AA6*3))</f>
        <v>0.8666666666666667</v>
      </c>
      <c r="AI6" s="218">
        <f aca="true" t="shared" si="9" ref="AI6:AI11">IF($AA6=0,"0",$AE6/$AA6)</f>
        <v>3.2</v>
      </c>
      <c r="AJ6" s="218">
        <f aca="true" t="shared" si="10" ref="AJ6:AJ11">IF($AA6=0,"0",$AF6/$AA6)</f>
        <v>1.4</v>
      </c>
      <c r="AK6" s="218">
        <f aca="true" t="shared" si="11" ref="AK6:AK11">IF($AF6=0,"0",$AE6/$AF6)</f>
        <v>2.2857142857142856</v>
      </c>
      <c r="AL6" s="218">
        <f aca="true" t="shared" si="12" ref="AL6:AL11">IF($AA6=0,"0",$Z6/$AA6)</f>
        <v>2.6</v>
      </c>
      <c r="AM6" s="168">
        <f aca="true" t="shared" si="13" ref="AM6:AM11">IF($AA6=0,"0%",$AB6/$AA6)</f>
        <v>0.8</v>
      </c>
      <c r="AN6" s="168">
        <f aca="true" t="shared" si="14" ref="AN6:AN11">IF($AA6=0,"0%",$AC6/$AA6)</f>
        <v>0.2</v>
      </c>
      <c r="AO6" s="226">
        <f aca="true" t="shared" si="15" ref="AO6:AO11">IF($AA6=0,"0%",$AD6/$AA6)</f>
        <v>0</v>
      </c>
      <c r="AP6" s="200">
        <f aca="true" t="shared" si="16" ref="AP6:AP11">Z6*(10^10)+AB6*(10^4)+(500+AG6)*(10^8)+AE6*(10^6)+X6</f>
        <v>180916040001</v>
      </c>
    </row>
    <row r="7" spans="2:42" s="1" customFormat="1" ht="15" customHeight="1">
      <c r="B7" s="237" t="s">
        <v>11</v>
      </c>
      <c r="C7" s="237" t="s">
        <v>50</v>
      </c>
      <c r="D7" s="238" t="s">
        <v>51</v>
      </c>
      <c r="E7" s="239" t="s">
        <v>46</v>
      </c>
      <c r="F7" s="240"/>
      <c r="G7" s="240"/>
      <c r="H7" s="240"/>
      <c r="I7" s="241"/>
      <c r="J7" s="110"/>
      <c r="K7" s="91" t="s">
        <v>9</v>
      </c>
      <c r="L7" s="92" t="s">
        <v>10</v>
      </c>
      <c r="M7" s="92" t="s">
        <v>9</v>
      </c>
      <c r="N7" s="92" t="s">
        <v>10</v>
      </c>
      <c r="O7" s="92" t="s">
        <v>9</v>
      </c>
      <c r="P7" s="92" t="s">
        <v>10</v>
      </c>
      <c r="Q7" s="92" t="s">
        <v>9</v>
      </c>
      <c r="R7" s="92" t="s">
        <v>10</v>
      </c>
      <c r="S7" s="92" t="s">
        <v>9</v>
      </c>
      <c r="T7" s="92" t="s">
        <v>10</v>
      </c>
      <c r="U7" s="92" t="s">
        <v>9</v>
      </c>
      <c r="V7" s="92" t="s">
        <v>10</v>
      </c>
      <c r="W7" s="82"/>
      <c r="X7" s="227">
        <v>2</v>
      </c>
      <c r="Y7" s="163" t="str">
        <f>CHAVES!C20</f>
        <v>Luigi Bauducci</v>
      </c>
      <c r="Z7" s="169">
        <f t="shared" si="0"/>
        <v>10</v>
      </c>
      <c r="AA7" s="170">
        <f t="shared" si="1"/>
        <v>5</v>
      </c>
      <c r="AB7" s="170">
        <f t="shared" si="2"/>
        <v>3</v>
      </c>
      <c r="AC7" s="170">
        <f t="shared" si="3"/>
        <v>1</v>
      </c>
      <c r="AD7" s="170">
        <f t="shared" si="4"/>
        <v>1</v>
      </c>
      <c r="AE7" s="170">
        <f t="shared" si="5"/>
        <v>10</v>
      </c>
      <c r="AF7" s="170">
        <f t="shared" si="6"/>
        <v>5</v>
      </c>
      <c r="AG7" s="171">
        <f t="shared" si="7"/>
        <v>5</v>
      </c>
      <c r="AH7" s="172">
        <f t="shared" si="8"/>
        <v>0.6666666666666666</v>
      </c>
      <c r="AI7" s="178">
        <f t="shared" si="9"/>
        <v>2</v>
      </c>
      <c r="AJ7" s="178">
        <f t="shared" si="10"/>
        <v>1</v>
      </c>
      <c r="AK7" s="178">
        <f t="shared" si="11"/>
        <v>2</v>
      </c>
      <c r="AL7" s="178">
        <f t="shared" si="12"/>
        <v>2</v>
      </c>
      <c r="AM7" s="172">
        <f t="shared" si="13"/>
        <v>0.6</v>
      </c>
      <c r="AN7" s="172">
        <f t="shared" si="14"/>
        <v>0.2</v>
      </c>
      <c r="AO7" s="228">
        <f t="shared" si="15"/>
        <v>0.2</v>
      </c>
      <c r="AP7" s="200">
        <f t="shared" si="16"/>
        <v>150510030002</v>
      </c>
    </row>
    <row r="8" spans="2:42" s="1" customFormat="1" ht="15" customHeight="1">
      <c r="B8" s="114" t="s">
        <v>27</v>
      </c>
      <c r="C8" s="115" t="s">
        <v>84</v>
      </c>
      <c r="D8" s="116" t="s">
        <v>26</v>
      </c>
      <c r="E8" s="213" t="str">
        <f>CHAVES!$C$20</f>
        <v>Luigi Bauducci</v>
      </c>
      <c r="F8" s="201">
        <v>3</v>
      </c>
      <c r="G8" s="113" t="s">
        <v>52</v>
      </c>
      <c r="H8" s="201">
        <v>0</v>
      </c>
      <c r="I8" s="214" t="str">
        <f>CHAVES!$C$24</f>
        <v>Gustavo Arcolini</v>
      </c>
      <c r="J8" s="111"/>
      <c r="K8" s="93">
        <f>IF(F8&amp;H8="","",IF(F8=H8,1,IF(F8&gt;H8,3,IF(F8&lt;H8,0))))</f>
        <v>3</v>
      </c>
      <c r="L8" s="93">
        <f>IF(F8&amp;H8="","",IF(H8=F8,1,IF(F8&lt;H8,3,IF(F8&gt;H8,0))))</f>
        <v>0</v>
      </c>
      <c r="M8" s="93">
        <f>IF(F8&amp;H8="","",IF(F8&amp;H8&lt;&gt;"",1))</f>
        <v>1</v>
      </c>
      <c r="N8" s="93">
        <f>IF(F8&amp;H8="","",IF(F8&amp;H8&lt;&gt;"",1))</f>
        <v>1</v>
      </c>
      <c r="O8" s="93">
        <f>IF(F8="","",F8)</f>
        <v>3</v>
      </c>
      <c r="P8" s="93">
        <f>IF(H8="","",H8)</f>
        <v>0</v>
      </c>
      <c r="Q8" s="93">
        <f aca="true" t="shared" si="17" ref="Q8:R10">IF(K8=3,1,0)</f>
        <v>1</v>
      </c>
      <c r="R8" s="93">
        <f t="shared" si="17"/>
        <v>0</v>
      </c>
      <c r="S8" s="93">
        <f aca="true" t="shared" si="18" ref="S8:T10">IF(K8=1,1,0)</f>
        <v>0</v>
      </c>
      <c r="T8" s="93">
        <f t="shared" si="18"/>
        <v>0</v>
      </c>
      <c r="U8" s="93">
        <f aca="true" t="shared" si="19" ref="U8:V10">IF(K8=0,1,0)</f>
        <v>0</v>
      </c>
      <c r="V8" s="93">
        <f t="shared" si="19"/>
        <v>1</v>
      </c>
      <c r="W8" s="82"/>
      <c r="X8" s="227">
        <v>3</v>
      </c>
      <c r="Y8" s="163" t="str">
        <f>CHAVES!C22</f>
        <v>Márcio Costa</v>
      </c>
      <c r="Z8" s="169">
        <f t="shared" si="0"/>
        <v>8</v>
      </c>
      <c r="AA8" s="170">
        <f t="shared" si="1"/>
        <v>5</v>
      </c>
      <c r="AB8" s="170">
        <f t="shared" si="2"/>
        <v>2</v>
      </c>
      <c r="AC8" s="170">
        <f t="shared" si="3"/>
        <v>2</v>
      </c>
      <c r="AD8" s="170">
        <f t="shared" si="4"/>
        <v>1</v>
      </c>
      <c r="AE8" s="170">
        <f t="shared" si="5"/>
        <v>11</v>
      </c>
      <c r="AF8" s="170">
        <f t="shared" si="6"/>
        <v>8</v>
      </c>
      <c r="AG8" s="171">
        <f t="shared" si="7"/>
        <v>3</v>
      </c>
      <c r="AH8" s="172">
        <f t="shared" si="8"/>
        <v>0.5333333333333333</v>
      </c>
      <c r="AI8" s="178">
        <f t="shared" si="9"/>
        <v>2.2</v>
      </c>
      <c r="AJ8" s="178">
        <f t="shared" si="10"/>
        <v>1.6</v>
      </c>
      <c r="AK8" s="178">
        <f t="shared" si="11"/>
        <v>1.375</v>
      </c>
      <c r="AL8" s="178">
        <f t="shared" si="12"/>
        <v>1.6</v>
      </c>
      <c r="AM8" s="172">
        <f t="shared" si="13"/>
        <v>0.4</v>
      </c>
      <c r="AN8" s="172">
        <f t="shared" si="14"/>
        <v>0.4</v>
      </c>
      <c r="AO8" s="228">
        <f t="shared" si="15"/>
        <v>0.2</v>
      </c>
      <c r="AP8" s="200">
        <f t="shared" si="16"/>
        <v>130311020003</v>
      </c>
    </row>
    <row r="9" spans="2:42" s="1" customFormat="1" ht="15" customHeight="1">
      <c r="B9" s="114" t="s">
        <v>32</v>
      </c>
      <c r="C9" s="115" t="s">
        <v>84</v>
      </c>
      <c r="D9" s="116" t="s">
        <v>25</v>
      </c>
      <c r="E9" s="213" t="str">
        <f>CHAVES!$C$22</f>
        <v>Márcio Costa</v>
      </c>
      <c r="F9" s="201">
        <v>1</v>
      </c>
      <c r="G9" s="113" t="s">
        <v>52</v>
      </c>
      <c r="H9" s="201">
        <v>1</v>
      </c>
      <c r="I9" s="214" t="str">
        <f>CHAVES!$C$28</f>
        <v>André Stancatti</v>
      </c>
      <c r="J9" s="111"/>
      <c r="K9" s="93">
        <f>IF(F9&amp;H9="","",IF(F9=H9,1,IF(F9&gt;H9,3,IF(F9&lt;H9,0))))</f>
        <v>1</v>
      </c>
      <c r="L9" s="93">
        <f>IF(F9&amp;H9="","",IF(H9=F9,1,IF(F9&lt;H9,3,IF(F9&gt;H9,0))))</f>
        <v>1</v>
      </c>
      <c r="M9" s="93">
        <f>IF(F9&amp;H9="","",IF(F9&amp;H9&lt;&gt;"",1))</f>
        <v>1</v>
      </c>
      <c r="N9" s="93">
        <f>IF(F9&amp;H9="","",IF(F9&amp;H9&lt;&gt;"",1))</f>
        <v>1</v>
      </c>
      <c r="O9" s="93">
        <f>IF(F9="","",F9)</f>
        <v>1</v>
      </c>
      <c r="P9" s="93">
        <f>IF(H9="","",H9)</f>
        <v>1</v>
      </c>
      <c r="Q9" s="93">
        <f t="shared" si="17"/>
        <v>0</v>
      </c>
      <c r="R9" s="93">
        <f t="shared" si="17"/>
        <v>0</v>
      </c>
      <c r="S9" s="93">
        <f t="shared" si="18"/>
        <v>1</v>
      </c>
      <c r="T9" s="93">
        <f t="shared" si="18"/>
        <v>1</v>
      </c>
      <c r="U9" s="93">
        <f t="shared" si="19"/>
        <v>0</v>
      </c>
      <c r="V9" s="93">
        <f t="shared" si="19"/>
        <v>0</v>
      </c>
      <c r="W9" s="82"/>
      <c r="X9" s="227">
        <v>4</v>
      </c>
      <c r="Y9" s="163" t="str">
        <f>CHAVES!C28</f>
        <v>André Stancatti</v>
      </c>
      <c r="Z9" s="169">
        <f t="shared" si="0"/>
        <v>8</v>
      </c>
      <c r="AA9" s="170">
        <f t="shared" si="1"/>
        <v>5</v>
      </c>
      <c r="AB9" s="170">
        <f t="shared" si="2"/>
        <v>2</v>
      </c>
      <c r="AC9" s="170">
        <f t="shared" si="3"/>
        <v>2</v>
      </c>
      <c r="AD9" s="170">
        <f t="shared" si="4"/>
        <v>1</v>
      </c>
      <c r="AE9" s="170">
        <f t="shared" si="5"/>
        <v>10</v>
      </c>
      <c r="AF9" s="170">
        <f t="shared" si="6"/>
        <v>7</v>
      </c>
      <c r="AG9" s="171">
        <f t="shared" si="7"/>
        <v>3</v>
      </c>
      <c r="AH9" s="172">
        <f t="shared" si="8"/>
        <v>0.5333333333333333</v>
      </c>
      <c r="AI9" s="178">
        <f t="shared" si="9"/>
        <v>2</v>
      </c>
      <c r="AJ9" s="178">
        <f t="shared" si="10"/>
        <v>1.4</v>
      </c>
      <c r="AK9" s="178">
        <f t="shared" si="11"/>
        <v>1.4285714285714286</v>
      </c>
      <c r="AL9" s="178">
        <f t="shared" si="12"/>
        <v>1.6</v>
      </c>
      <c r="AM9" s="172">
        <f t="shared" si="13"/>
        <v>0.4</v>
      </c>
      <c r="AN9" s="172">
        <f t="shared" si="14"/>
        <v>0.4</v>
      </c>
      <c r="AO9" s="228">
        <f t="shared" si="15"/>
        <v>0.2</v>
      </c>
      <c r="AP9" s="200">
        <f t="shared" si="16"/>
        <v>130310020004</v>
      </c>
    </row>
    <row r="10" spans="2:42" s="1" customFormat="1" ht="15" customHeight="1">
      <c r="B10" s="114" t="s">
        <v>28</v>
      </c>
      <c r="C10" s="115" t="s">
        <v>84</v>
      </c>
      <c r="D10" s="116" t="s">
        <v>24</v>
      </c>
      <c r="E10" s="213" t="str">
        <f>CHAVES!$C$26</f>
        <v>Celso Subirá</v>
      </c>
      <c r="F10" s="201">
        <v>1</v>
      </c>
      <c r="G10" s="113" t="s">
        <v>52</v>
      </c>
      <c r="H10" s="201">
        <v>5</v>
      </c>
      <c r="I10" s="214" t="str">
        <f>CHAVES!$C$30</f>
        <v>Ismael Júnior</v>
      </c>
      <c r="J10" s="111"/>
      <c r="K10" s="93">
        <f>IF(F10&amp;H10="","",IF(F10=H10,1,IF(F10&gt;H10,3,IF(F10&lt;H10,0))))</f>
        <v>0</v>
      </c>
      <c r="L10" s="93">
        <f>IF(F10&amp;H10="","",IF(H10=F10,1,IF(F10&lt;H10,3,IF(F10&gt;H10,0))))</f>
        <v>3</v>
      </c>
      <c r="M10" s="93">
        <f>IF(F10&amp;H10="","",IF(F10&amp;H10&lt;&gt;"",1))</f>
        <v>1</v>
      </c>
      <c r="N10" s="93">
        <f>IF(F10&amp;H10="","",IF(F10&amp;H10&lt;&gt;"",1))</f>
        <v>1</v>
      </c>
      <c r="O10" s="93">
        <f>IF(F10="","",F10)</f>
        <v>1</v>
      </c>
      <c r="P10" s="93">
        <f>IF(H10="","",H10)</f>
        <v>5</v>
      </c>
      <c r="Q10" s="93">
        <f t="shared" si="17"/>
        <v>0</v>
      </c>
      <c r="R10" s="93">
        <f t="shared" si="17"/>
        <v>1</v>
      </c>
      <c r="S10" s="93">
        <f t="shared" si="18"/>
        <v>0</v>
      </c>
      <c r="T10" s="93">
        <f t="shared" si="18"/>
        <v>0</v>
      </c>
      <c r="U10" s="93">
        <f t="shared" si="19"/>
        <v>1</v>
      </c>
      <c r="V10" s="93">
        <f t="shared" si="19"/>
        <v>0</v>
      </c>
      <c r="W10" s="82"/>
      <c r="X10" s="227">
        <v>5</v>
      </c>
      <c r="Y10" s="163" t="str">
        <f>CHAVES!C26</f>
        <v>Celso Subirá</v>
      </c>
      <c r="Z10" s="169">
        <f t="shared" si="0"/>
        <v>3</v>
      </c>
      <c r="AA10" s="170">
        <f t="shared" si="1"/>
        <v>5</v>
      </c>
      <c r="AB10" s="170">
        <f t="shared" si="2"/>
        <v>1</v>
      </c>
      <c r="AC10" s="170">
        <f t="shared" si="3"/>
        <v>0</v>
      </c>
      <c r="AD10" s="170">
        <f t="shared" si="4"/>
        <v>4</v>
      </c>
      <c r="AE10" s="170">
        <f t="shared" si="5"/>
        <v>7</v>
      </c>
      <c r="AF10" s="170">
        <f t="shared" si="6"/>
        <v>12</v>
      </c>
      <c r="AG10" s="171">
        <f t="shared" si="7"/>
        <v>-5</v>
      </c>
      <c r="AH10" s="172">
        <f t="shared" si="8"/>
        <v>0.2</v>
      </c>
      <c r="AI10" s="178">
        <f t="shared" si="9"/>
        <v>1.4</v>
      </c>
      <c r="AJ10" s="178">
        <f t="shared" si="10"/>
        <v>2.4</v>
      </c>
      <c r="AK10" s="178">
        <f t="shared" si="11"/>
        <v>0.5833333333333334</v>
      </c>
      <c r="AL10" s="178">
        <f t="shared" si="12"/>
        <v>0.6</v>
      </c>
      <c r="AM10" s="172">
        <f t="shared" si="13"/>
        <v>0.2</v>
      </c>
      <c r="AN10" s="172">
        <f t="shared" si="14"/>
        <v>0</v>
      </c>
      <c r="AO10" s="228">
        <f t="shared" si="15"/>
        <v>0.8</v>
      </c>
      <c r="AP10" s="200">
        <f t="shared" si="16"/>
        <v>79507010005</v>
      </c>
    </row>
    <row r="11" spans="2:42" s="1" customFormat="1" ht="15" customHeight="1" thickBot="1">
      <c r="B11" s="119"/>
      <c r="C11" s="119"/>
      <c r="D11" s="120"/>
      <c r="E11" s="121"/>
      <c r="F11" s="215"/>
      <c r="G11" s="216"/>
      <c r="H11" s="215"/>
      <c r="I11" s="124"/>
      <c r="J11" s="12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82"/>
      <c r="X11" s="229">
        <v>6</v>
      </c>
      <c r="Y11" s="230" t="str">
        <f>CHAVES!C24</f>
        <v>Gustavo Arcolini</v>
      </c>
      <c r="Z11" s="231">
        <f t="shared" si="0"/>
        <v>0</v>
      </c>
      <c r="AA11" s="232">
        <f t="shared" si="1"/>
        <v>5</v>
      </c>
      <c r="AB11" s="232">
        <f t="shared" si="2"/>
        <v>0</v>
      </c>
      <c r="AC11" s="232">
        <f t="shared" si="3"/>
        <v>0</v>
      </c>
      <c r="AD11" s="232">
        <f t="shared" si="4"/>
        <v>5</v>
      </c>
      <c r="AE11" s="232">
        <f t="shared" si="5"/>
        <v>0</v>
      </c>
      <c r="AF11" s="232">
        <f t="shared" si="6"/>
        <v>15</v>
      </c>
      <c r="AG11" s="233">
        <f t="shared" si="7"/>
        <v>-15</v>
      </c>
      <c r="AH11" s="234">
        <f t="shared" si="8"/>
        <v>0</v>
      </c>
      <c r="AI11" s="235">
        <f t="shared" si="9"/>
        <v>0</v>
      </c>
      <c r="AJ11" s="235">
        <f t="shared" si="10"/>
        <v>3</v>
      </c>
      <c r="AK11" s="235">
        <f t="shared" si="11"/>
        <v>0</v>
      </c>
      <c r="AL11" s="235">
        <f t="shared" si="12"/>
        <v>0</v>
      </c>
      <c r="AM11" s="234">
        <f t="shared" si="13"/>
        <v>0</v>
      </c>
      <c r="AN11" s="234">
        <f t="shared" si="14"/>
        <v>0</v>
      </c>
      <c r="AO11" s="236">
        <f t="shared" si="15"/>
        <v>1</v>
      </c>
      <c r="AP11" s="200">
        <f t="shared" si="16"/>
        <v>48500000006</v>
      </c>
    </row>
    <row r="12" spans="1:34" s="1" customFormat="1" ht="15" customHeight="1">
      <c r="A12" s="126"/>
      <c r="B12" s="237" t="s">
        <v>11</v>
      </c>
      <c r="C12" s="237" t="s">
        <v>50</v>
      </c>
      <c r="D12" s="238" t="s">
        <v>51</v>
      </c>
      <c r="E12" s="239" t="s">
        <v>47</v>
      </c>
      <c r="F12" s="242"/>
      <c r="G12" s="242"/>
      <c r="H12" s="242"/>
      <c r="I12" s="241"/>
      <c r="J12" s="110"/>
      <c r="K12" s="91" t="s">
        <v>9</v>
      </c>
      <c r="L12" s="92" t="s">
        <v>10</v>
      </c>
      <c r="M12" s="92" t="s">
        <v>9</v>
      </c>
      <c r="N12" s="92" t="s">
        <v>10</v>
      </c>
      <c r="O12" s="92" t="s">
        <v>9</v>
      </c>
      <c r="P12" s="92" t="s">
        <v>10</v>
      </c>
      <c r="Q12" s="92" t="s">
        <v>9</v>
      </c>
      <c r="R12" s="92" t="s">
        <v>10</v>
      </c>
      <c r="S12" s="92" t="s">
        <v>9</v>
      </c>
      <c r="T12" s="92" t="s">
        <v>10</v>
      </c>
      <c r="U12" s="92" t="s">
        <v>9</v>
      </c>
      <c r="V12" s="92" t="s">
        <v>10</v>
      </c>
      <c r="W12" s="143"/>
      <c r="X12" s="103"/>
      <c r="Y12" s="100"/>
      <c r="Z12" s="32"/>
      <c r="AA12" s="32"/>
      <c r="AB12" s="32"/>
      <c r="AC12" s="32"/>
      <c r="AD12" s="32"/>
      <c r="AE12" s="32"/>
      <c r="AF12" s="32"/>
      <c r="AG12" s="32"/>
      <c r="AH12" s="9"/>
    </row>
    <row r="13" spans="1:34" s="1" customFormat="1" ht="15" customHeight="1">
      <c r="A13" s="127"/>
      <c r="B13" s="114" t="s">
        <v>33</v>
      </c>
      <c r="C13" s="115" t="s">
        <v>84</v>
      </c>
      <c r="D13" s="116" t="s">
        <v>26</v>
      </c>
      <c r="E13" s="112" t="str">
        <f>CHAVES!$C$24</f>
        <v>Gustavo Arcolini</v>
      </c>
      <c r="F13" s="201">
        <v>0</v>
      </c>
      <c r="G13" s="113" t="s">
        <v>52</v>
      </c>
      <c r="H13" s="201">
        <v>3</v>
      </c>
      <c r="I13" s="118" t="str">
        <f>CHAVES!$C$28</f>
        <v>André Stancatti</v>
      </c>
      <c r="J13" s="111"/>
      <c r="K13" s="93">
        <f>IF(F13&amp;H13="","",IF(F13=H13,1,IF(F13&gt;H13,3,IF(F13&lt;H13,0))))</f>
        <v>0</v>
      </c>
      <c r="L13" s="93">
        <f>IF(F13&amp;H13="","",IF(H13=F13,1,IF(F13&lt;H13,3,IF(F13&gt;H13,0))))</f>
        <v>3</v>
      </c>
      <c r="M13" s="93">
        <f>IF(F13&amp;H13="","",IF(F13&amp;H13&lt;&gt;"",1))</f>
        <v>1</v>
      </c>
      <c r="N13" s="93">
        <f>IF(F13&amp;H13="","",IF(F13&amp;H13&lt;&gt;"",1))</f>
        <v>1</v>
      </c>
      <c r="O13" s="93">
        <f>IF(F13="","",F13)</f>
        <v>0</v>
      </c>
      <c r="P13" s="93">
        <f>IF(H13="","",H13)</f>
        <v>3</v>
      </c>
      <c r="Q13" s="93">
        <f aca="true" t="shared" si="20" ref="Q13:R15">IF(K13=3,1,0)</f>
        <v>0</v>
      </c>
      <c r="R13" s="93">
        <f t="shared" si="20"/>
        <v>1</v>
      </c>
      <c r="S13" s="93">
        <f aca="true" t="shared" si="21" ref="S13:T15">IF(K13=1,1,0)</f>
        <v>0</v>
      </c>
      <c r="T13" s="93">
        <f t="shared" si="21"/>
        <v>0</v>
      </c>
      <c r="U13" s="93">
        <f aca="true" t="shared" si="22" ref="U13:V15">IF(K13=0,1,0)</f>
        <v>1</v>
      </c>
      <c r="V13" s="93">
        <f t="shared" si="22"/>
        <v>0</v>
      </c>
      <c r="W13" s="95"/>
      <c r="X13" s="105"/>
      <c r="Y13" s="107"/>
      <c r="Z13" s="31"/>
      <c r="AA13" s="31"/>
      <c r="AB13" s="31"/>
      <c r="AC13" s="31"/>
      <c r="AD13" s="31"/>
      <c r="AE13" s="31"/>
      <c r="AF13" s="31"/>
      <c r="AG13" s="31"/>
      <c r="AH13" s="9"/>
    </row>
    <row r="14" spans="1:34" s="1" customFormat="1" ht="15" customHeight="1">
      <c r="A14" s="127"/>
      <c r="B14" s="114" t="s">
        <v>29</v>
      </c>
      <c r="C14" s="115" t="s">
        <v>84</v>
      </c>
      <c r="D14" s="116" t="s">
        <v>25</v>
      </c>
      <c r="E14" s="112" t="str">
        <f>CHAVES!$C$20</f>
        <v>Luigi Bauducci</v>
      </c>
      <c r="F14" s="201">
        <v>1</v>
      </c>
      <c r="G14" s="113" t="s">
        <v>52</v>
      </c>
      <c r="H14" s="201">
        <v>2</v>
      </c>
      <c r="I14" s="118" t="str">
        <f>CHAVES!$C$30</f>
        <v>Ismael Júnior</v>
      </c>
      <c r="J14" s="111"/>
      <c r="K14" s="93">
        <f>IF(F14&amp;H14="","",IF(F14=H14,1,IF(F14&gt;H14,3,IF(F14&lt;H14,0))))</f>
        <v>0</v>
      </c>
      <c r="L14" s="93">
        <f>IF(F14&amp;H14="","",IF(H14=F14,1,IF(F14&lt;H14,3,IF(F14&gt;H14,0))))</f>
        <v>3</v>
      </c>
      <c r="M14" s="93">
        <f>IF(F14&amp;H14="","",IF(F14&amp;H14&lt;&gt;"",1))</f>
        <v>1</v>
      </c>
      <c r="N14" s="93">
        <f>IF(F14&amp;H14="","",IF(F14&amp;H14&lt;&gt;"",1))</f>
        <v>1</v>
      </c>
      <c r="O14" s="93">
        <f>IF(F14="","",F14)</f>
        <v>1</v>
      </c>
      <c r="P14" s="93">
        <f>IF(H14="","",H14)</f>
        <v>2</v>
      </c>
      <c r="Q14" s="93">
        <f t="shared" si="20"/>
        <v>0</v>
      </c>
      <c r="R14" s="93">
        <f t="shared" si="20"/>
        <v>1</v>
      </c>
      <c r="S14" s="93">
        <f t="shared" si="21"/>
        <v>0</v>
      </c>
      <c r="T14" s="93">
        <f t="shared" si="21"/>
        <v>0</v>
      </c>
      <c r="U14" s="93">
        <f t="shared" si="22"/>
        <v>1</v>
      </c>
      <c r="V14" s="93">
        <f t="shared" si="22"/>
        <v>0</v>
      </c>
      <c r="W14" s="95"/>
      <c r="X14" s="104"/>
      <c r="Y14" s="100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s="1" customFormat="1" ht="15" customHeight="1">
      <c r="A15" s="127"/>
      <c r="B15" s="114" t="s">
        <v>34</v>
      </c>
      <c r="C15" s="115" t="s">
        <v>84</v>
      </c>
      <c r="D15" s="116" t="s">
        <v>24</v>
      </c>
      <c r="E15" s="112" t="str">
        <f>CHAVES!$C$22</f>
        <v>Márcio Costa</v>
      </c>
      <c r="F15" s="201">
        <v>3</v>
      </c>
      <c r="G15" s="113" t="s">
        <v>52</v>
      </c>
      <c r="H15" s="201">
        <v>2</v>
      </c>
      <c r="I15" s="118" t="str">
        <f>CHAVES!$C$26</f>
        <v>Celso Subirá</v>
      </c>
      <c r="J15" s="111"/>
      <c r="K15" s="93">
        <f>IF(F15&amp;H15="","",IF(F15=H15,1,IF(F15&gt;H15,3,IF(F15&lt;H15,0))))</f>
        <v>3</v>
      </c>
      <c r="L15" s="93">
        <f>IF(F15&amp;H15="","",IF(H15=F15,1,IF(F15&lt;H15,3,IF(F15&gt;H15,0))))</f>
        <v>0</v>
      </c>
      <c r="M15" s="93">
        <f>IF(F15&amp;H15="","",IF(F15&amp;H15&lt;&gt;"",1))</f>
        <v>1</v>
      </c>
      <c r="N15" s="93">
        <f>IF(F15&amp;H15="","",IF(F15&amp;H15&lt;&gt;"",1))</f>
        <v>1</v>
      </c>
      <c r="O15" s="93">
        <f>IF(F15="","",F15)</f>
        <v>3</v>
      </c>
      <c r="P15" s="93">
        <f>IF(H15="","",H15)</f>
        <v>2</v>
      </c>
      <c r="Q15" s="93">
        <f t="shared" si="20"/>
        <v>1</v>
      </c>
      <c r="R15" s="93">
        <f t="shared" si="20"/>
        <v>0</v>
      </c>
      <c r="S15" s="93">
        <f t="shared" si="21"/>
        <v>0</v>
      </c>
      <c r="T15" s="93">
        <f t="shared" si="21"/>
        <v>0</v>
      </c>
      <c r="U15" s="93">
        <f t="shared" si="22"/>
        <v>0</v>
      </c>
      <c r="V15" s="93">
        <f t="shared" si="22"/>
        <v>1</v>
      </c>
      <c r="W15" s="143"/>
      <c r="X15" s="104"/>
      <c r="Y15" s="100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s="1" customFormat="1" ht="15" customHeight="1">
      <c r="A16" s="127"/>
      <c r="B16" s="4"/>
      <c r="C16" s="4"/>
      <c r="D16" s="94"/>
      <c r="E16" s="41"/>
      <c r="F16" s="96"/>
      <c r="G16" s="97"/>
      <c r="H16" s="96"/>
      <c r="I16" s="98"/>
      <c r="J16" s="12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29"/>
      <c r="X16" s="37"/>
      <c r="Y16" s="100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s="1" customFormat="1" ht="15" customHeight="1">
      <c r="A17" s="127"/>
      <c r="B17" s="237" t="s">
        <v>11</v>
      </c>
      <c r="C17" s="237" t="s">
        <v>50</v>
      </c>
      <c r="D17" s="238" t="s">
        <v>51</v>
      </c>
      <c r="E17" s="425" t="s">
        <v>48</v>
      </c>
      <c r="F17" s="426"/>
      <c r="G17" s="426"/>
      <c r="H17" s="426"/>
      <c r="I17" s="427"/>
      <c r="J17" s="110"/>
      <c r="K17" s="91" t="s">
        <v>9</v>
      </c>
      <c r="L17" s="92" t="s">
        <v>10</v>
      </c>
      <c r="M17" s="92" t="s">
        <v>9</v>
      </c>
      <c r="N17" s="92" t="s">
        <v>10</v>
      </c>
      <c r="O17" s="92" t="s">
        <v>9</v>
      </c>
      <c r="P17" s="92" t="s">
        <v>10</v>
      </c>
      <c r="Q17" s="92" t="s">
        <v>9</v>
      </c>
      <c r="R17" s="92" t="s">
        <v>10</v>
      </c>
      <c r="S17" s="92" t="s">
        <v>9</v>
      </c>
      <c r="T17" s="92" t="s">
        <v>10</v>
      </c>
      <c r="U17" s="92" t="s">
        <v>9</v>
      </c>
      <c r="V17" s="92" t="s">
        <v>10</v>
      </c>
      <c r="W17" s="129"/>
      <c r="X17" s="37"/>
      <c r="Y17" s="106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s="1" customFormat="1" ht="15" customHeight="1">
      <c r="A18" s="127"/>
      <c r="B18" s="114" t="s">
        <v>36</v>
      </c>
      <c r="C18" s="115" t="s">
        <v>84</v>
      </c>
      <c r="D18" s="116" t="s">
        <v>26</v>
      </c>
      <c r="E18" s="112" t="str">
        <f>CHAVES!$C$20</f>
        <v>Luigi Bauducci</v>
      </c>
      <c r="F18" s="201">
        <v>2</v>
      </c>
      <c r="G18" s="113" t="s">
        <v>52</v>
      </c>
      <c r="H18" s="201">
        <v>1</v>
      </c>
      <c r="I18" s="118" t="str">
        <f>CHAVES!$C$28</f>
        <v>André Stancatti</v>
      </c>
      <c r="J18" s="111"/>
      <c r="K18" s="93">
        <f>IF(F18&amp;H18="","",IF(F18=H18,1,IF(F18&gt;H18,3,IF(F18&lt;H18,0))))</f>
        <v>3</v>
      </c>
      <c r="L18" s="93">
        <f>IF(F18&amp;H18="","",IF(H18=F18,1,IF(F18&lt;H18,3,IF(F18&gt;H18,0))))</f>
        <v>0</v>
      </c>
      <c r="M18" s="93">
        <f>IF(F18&amp;H18="","",IF(F18&amp;H18&lt;&gt;"",1))</f>
        <v>1</v>
      </c>
      <c r="N18" s="93">
        <f>IF(F18&amp;H18="","",IF(F18&amp;H18&lt;&gt;"",1))</f>
        <v>1</v>
      </c>
      <c r="O18" s="93">
        <f>IF(F18="","",F18)</f>
        <v>2</v>
      </c>
      <c r="P18" s="93">
        <f>IF(H18="","",H18)</f>
        <v>1</v>
      </c>
      <c r="Q18" s="93">
        <f aca="true" t="shared" si="23" ref="Q18:R20">IF(K18=3,1,0)</f>
        <v>1</v>
      </c>
      <c r="R18" s="93">
        <f t="shared" si="23"/>
        <v>0</v>
      </c>
      <c r="S18" s="93">
        <f aca="true" t="shared" si="24" ref="S18:T20">IF(K18=1,1,0)</f>
        <v>0</v>
      </c>
      <c r="T18" s="93">
        <f t="shared" si="24"/>
        <v>0</v>
      </c>
      <c r="U18" s="93">
        <f aca="true" t="shared" si="25" ref="U18:V20">IF(K18=0,1,0)</f>
        <v>0</v>
      </c>
      <c r="V18" s="93">
        <f t="shared" si="25"/>
        <v>1</v>
      </c>
      <c r="W18" s="95"/>
      <c r="X18" s="37"/>
      <c r="Y18" s="106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s="1" customFormat="1" ht="15" customHeight="1">
      <c r="A19" s="127"/>
      <c r="B19" s="114" t="s">
        <v>39</v>
      </c>
      <c r="C19" s="115" t="s">
        <v>84</v>
      </c>
      <c r="D19" s="116" t="s">
        <v>25</v>
      </c>
      <c r="E19" s="112" t="str">
        <f>CHAVES!$C$22</f>
        <v>Márcio Costa</v>
      </c>
      <c r="F19" s="201">
        <v>2</v>
      </c>
      <c r="G19" s="113" t="s">
        <v>52</v>
      </c>
      <c r="H19" s="201">
        <v>3</v>
      </c>
      <c r="I19" s="118" t="str">
        <f>CHAVES!$C$30</f>
        <v>Ismael Júnior</v>
      </c>
      <c r="J19" s="111"/>
      <c r="K19" s="93">
        <f>IF(F19&amp;H19="","",IF(F19=H19,1,IF(F19&gt;H19,3,IF(F19&lt;H19,0))))</f>
        <v>0</v>
      </c>
      <c r="L19" s="93">
        <f>IF(F19&amp;H19="","",IF(H19=F19,1,IF(F19&lt;H19,3,IF(F19&gt;H19,0))))</f>
        <v>3</v>
      </c>
      <c r="M19" s="93">
        <f>IF(F19&amp;H19="","",IF(F19&amp;H19&lt;&gt;"",1))</f>
        <v>1</v>
      </c>
      <c r="N19" s="93">
        <f>IF(F19&amp;H19="","",IF(F19&amp;H19&lt;&gt;"",1))</f>
        <v>1</v>
      </c>
      <c r="O19" s="93">
        <f>IF(F19="","",F19)</f>
        <v>2</v>
      </c>
      <c r="P19" s="93">
        <f>IF(H19="","",H19)</f>
        <v>3</v>
      </c>
      <c r="Q19" s="93">
        <f t="shared" si="23"/>
        <v>0</v>
      </c>
      <c r="R19" s="93">
        <f t="shared" si="23"/>
        <v>1</v>
      </c>
      <c r="S19" s="93">
        <f t="shared" si="24"/>
        <v>0</v>
      </c>
      <c r="T19" s="93">
        <f t="shared" si="24"/>
        <v>0</v>
      </c>
      <c r="U19" s="93">
        <f t="shared" si="25"/>
        <v>1</v>
      </c>
      <c r="V19" s="93">
        <f t="shared" si="25"/>
        <v>0</v>
      </c>
      <c r="W19" s="95"/>
      <c r="X19" s="37"/>
      <c r="Y19" s="38"/>
      <c r="Z19" s="14"/>
      <c r="AA19" s="14"/>
      <c r="AB19" s="14"/>
      <c r="AC19" s="14"/>
      <c r="AD19" s="14"/>
      <c r="AE19" s="14"/>
      <c r="AF19" s="14"/>
      <c r="AG19" s="14"/>
      <c r="AH19" s="9"/>
    </row>
    <row r="20" spans="1:34" s="1" customFormat="1" ht="15" customHeight="1">
      <c r="A20" s="127"/>
      <c r="B20" s="114" t="s">
        <v>37</v>
      </c>
      <c r="C20" s="115" t="s">
        <v>84</v>
      </c>
      <c r="D20" s="116" t="s">
        <v>24</v>
      </c>
      <c r="E20" s="112" t="str">
        <f>CHAVES!$C$24</f>
        <v>Gustavo Arcolini</v>
      </c>
      <c r="F20" s="201">
        <v>0</v>
      </c>
      <c r="G20" s="113" t="s">
        <v>52</v>
      </c>
      <c r="H20" s="201">
        <v>3</v>
      </c>
      <c r="I20" s="118" t="str">
        <f>CHAVES!$C$26</f>
        <v>Celso Subirá</v>
      </c>
      <c r="J20" s="111"/>
      <c r="K20" s="93">
        <f>IF(F20&amp;H20="","",IF(F20=H20,1,IF(F20&gt;H20,3,IF(F20&lt;H20,0))))</f>
        <v>0</v>
      </c>
      <c r="L20" s="93">
        <f>IF(F20&amp;H20="","",IF(H20=F20,1,IF(F20&lt;H20,3,IF(F20&gt;H20,0))))</f>
        <v>3</v>
      </c>
      <c r="M20" s="93">
        <f>IF(F20&amp;H20="","",IF(F20&amp;H20&lt;&gt;"",1))</f>
        <v>1</v>
      </c>
      <c r="N20" s="93">
        <f>IF(F20&amp;H20="","",IF(F20&amp;H20&lt;&gt;"",1))</f>
        <v>1</v>
      </c>
      <c r="O20" s="93">
        <f>IF(F20="","",F20)</f>
        <v>0</v>
      </c>
      <c r="P20" s="93">
        <f>IF(H20="","",H20)</f>
        <v>3</v>
      </c>
      <c r="Q20" s="93">
        <f t="shared" si="23"/>
        <v>0</v>
      </c>
      <c r="R20" s="93">
        <f t="shared" si="23"/>
        <v>1</v>
      </c>
      <c r="S20" s="93">
        <f t="shared" si="24"/>
        <v>0</v>
      </c>
      <c r="T20" s="93">
        <f t="shared" si="24"/>
        <v>0</v>
      </c>
      <c r="U20" s="93">
        <f t="shared" si="25"/>
        <v>1</v>
      </c>
      <c r="V20" s="93">
        <f t="shared" si="25"/>
        <v>0</v>
      </c>
      <c r="W20" s="95"/>
      <c r="X20" s="28"/>
      <c r="Y20" s="39"/>
      <c r="Z20" s="33"/>
      <c r="AA20" s="33"/>
      <c r="AB20" s="33"/>
      <c r="AC20" s="33"/>
      <c r="AD20" s="33"/>
      <c r="AE20" s="33"/>
      <c r="AF20" s="33"/>
      <c r="AG20" s="33"/>
      <c r="AH20" s="9"/>
    </row>
    <row r="21" spans="1:34" s="1" customFormat="1" ht="15" customHeight="1">
      <c r="A21" s="127"/>
      <c r="B21" s="4"/>
      <c r="C21" s="4"/>
      <c r="D21" s="130"/>
      <c r="E21" s="108"/>
      <c r="F21" s="108"/>
      <c r="G21" s="108"/>
      <c r="H21" s="108"/>
      <c r="I21" s="109"/>
      <c r="J21" s="131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5"/>
      <c r="X21" s="28"/>
      <c r="Y21" s="39"/>
      <c r="Z21" s="33"/>
      <c r="AA21" s="33"/>
      <c r="AB21" s="33"/>
      <c r="AC21" s="33"/>
      <c r="AD21" s="33"/>
      <c r="AE21" s="33"/>
      <c r="AF21" s="33"/>
      <c r="AG21" s="33"/>
      <c r="AH21" s="9"/>
    </row>
    <row r="22" spans="1:34" s="1" customFormat="1" ht="15" customHeight="1">
      <c r="A22" s="127"/>
      <c r="B22" s="237" t="s">
        <v>11</v>
      </c>
      <c r="C22" s="237" t="s">
        <v>50</v>
      </c>
      <c r="D22" s="238" t="s">
        <v>51</v>
      </c>
      <c r="E22" s="425" t="s">
        <v>54</v>
      </c>
      <c r="F22" s="426"/>
      <c r="G22" s="426"/>
      <c r="H22" s="426"/>
      <c r="I22" s="427"/>
      <c r="J22" s="128"/>
      <c r="K22" s="91" t="s">
        <v>9</v>
      </c>
      <c r="L22" s="92" t="s">
        <v>10</v>
      </c>
      <c r="M22" s="92" t="s">
        <v>9</v>
      </c>
      <c r="N22" s="92" t="s">
        <v>10</v>
      </c>
      <c r="O22" s="92" t="s">
        <v>9</v>
      </c>
      <c r="P22" s="92" t="s">
        <v>10</v>
      </c>
      <c r="Q22" s="92" t="s">
        <v>9</v>
      </c>
      <c r="R22" s="92" t="s">
        <v>10</v>
      </c>
      <c r="S22" s="92" t="s">
        <v>9</v>
      </c>
      <c r="T22" s="92" t="s">
        <v>10</v>
      </c>
      <c r="U22" s="92" t="s">
        <v>9</v>
      </c>
      <c r="V22" s="92" t="s">
        <v>10</v>
      </c>
      <c r="W22" s="95"/>
      <c r="X22" s="24"/>
      <c r="Y22" s="34"/>
      <c r="Z22" s="31"/>
      <c r="AA22" s="31"/>
      <c r="AB22" s="31"/>
      <c r="AC22" s="31"/>
      <c r="AD22" s="31"/>
      <c r="AE22" s="31"/>
      <c r="AF22" s="31"/>
      <c r="AG22" s="31"/>
      <c r="AH22" s="9"/>
    </row>
    <row r="23" spans="1:34" s="1" customFormat="1" ht="15" customHeight="1">
      <c r="A23" s="127"/>
      <c r="B23" s="114" t="s">
        <v>40</v>
      </c>
      <c r="C23" s="115" t="s">
        <v>84</v>
      </c>
      <c r="D23" s="116" t="s">
        <v>26</v>
      </c>
      <c r="E23" s="112" t="str">
        <f>CHAVES!$C$20</f>
        <v>Luigi Bauducci</v>
      </c>
      <c r="F23" s="201">
        <v>2</v>
      </c>
      <c r="G23" s="113" t="s">
        <v>52</v>
      </c>
      <c r="H23" s="201">
        <v>0</v>
      </c>
      <c r="I23" s="118" t="str">
        <f>CHAVES!$C$26</f>
        <v>Celso Subirá</v>
      </c>
      <c r="J23" s="128"/>
      <c r="K23" s="93">
        <f>IF(F23&amp;H23="","",IF(F23=H23,1,IF(F23&gt;H23,3,IF(F23&lt;H23,0))))</f>
        <v>3</v>
      </c>
      <c r="L23" s="93">
        <f>IF(F23&amp;H23="","",IF(H23=F23,1,IF(F23&lt;H23,3,IF(F23&gt;H23,0))))</f>
        <v>0</v>
      </c>
      <c r="M23" s="93">
        <f>IF(F23&amp;H23="","",IF(F23&amp;H23&lt;&gt;"",1))</f>
        <v>1</v>
      </c>
      <c r="N23" s="93">
        <f>IF(F23&amp;H23="","",IF(F23&amp;H23&lt;&gt;"",1))</f>
        <v>1</v>
      </c>
      <c r="O23" s="93">
        <f>IF(F23="","",F23)</f>
        <v>2</v>
      </c>
      <c r="P23" s="93">
        <f>IF(H23="","",H23)</f>
        <v>0</v>
      </c>
      <c r="Q23" s="93">
        <f aca="true" t="shared" si="26" ref="Q23:R25">IF(K23=3,1,0)</f>
        <v>1</v>
      </c>
      <c r="R23" s="93">
        <f t="shared" si="26"/>
        <v>0</v>
      </c>
      <c r="S23" s="93">
        <f aca="true" t="shared" si="27" ref="S23:T25">IF(K23=1,1,0)</f>
        <v>0</v>
      </c>
      <c r="T23" s="93">
        <f t="shared" si="27"/>
        <v>0</v>
      </c>
      <c r="U23" s="93">
        <f aca="true" t="shared" si="28" ref="U23:V25">IF(K23=0,1,0)</f>
        <v>0</v>
      </c>
      <c r="V23" s="93">
        <f t="shared" si="28"/>
        <v>1</v>
      </c>
      <c r="W23" s="95"/>
      <c r="X23" s="35"/>
      <c r="Y23" s="36"/>
      <c r="Z23" s="32"/>
      <c r="AA23" s="32"/>
      <c r="AB23" s="32"/>
      <c r="AC23" s="32"/>
      <c r="AD23" s="32"/>
      <c r="AE23" s="32"/>
      <c r="AF23" s="32"/>
      <c r="AG23" s="32"/>
      <c r="AH23" s="8"/>
    </row>
    <row r="24" spans="1:34" s="1" customFormat="1" ht="15" customHeight="1">
      <c r="A24" s="127"/>
      <c r="B24" s="114" t="s">
        <v>38</v>
      </c>
      <c r="C24" s="115" t="s">
        <v>84</v>
      </c>
      <c r="D24" s="116" t="s">
        <v>25</v>
      </c>
      <c r="E24" s="112" t="str">
        <f>CHAVES!$C$30</f>
        <v>Ismael Júnior</v>
      </c>
      <c r="F24" s="201">
        <v>3</v>
      </c>
      <c r="G24" s="113" t="s">
        <v>52</v>
      </c>
      <c r="H24" s="201">
        <v>3</v>
      </c>
      <c r="I24" s="118" t="str">
        <f>CHAVES!$C$28</f>
        <v>André Stancatti</v>
      </c>
      <c r="J24" s="128"/>
      <c r="K24" s="93">
        <f>IF(F24&amp;H24="","",IF(F24=H24,1,IF(F24&gt;H24,3,IF(F24&lt;H24,0))))</f>
        <v>1</v>
      </c>
      <c r="L24" s="93">
        <f>IF(F24&amp;H24="","",IF(H24=F24,1,IF(F24&lt;H24,3,IF(F24&gt;H24,0))))</f>
        <v>1</v>
      </c>
      <c r="M24" s="93">
        <f>IF(F24&amp;H24="","",IF(F24&amp;H24&lt;&gt;"",1))</f>
        <v>1</v>
      </c>
      <c r="N24" s="93">
        <f>IF(F24&amp;H24="","",IF(F24&amp;H24&lt;&gt;"",1))</f>
        <v>1</v>
      </c>
      <c r="O24" s="93">
        <f>IF(F24="","",F24)</f>
        <v>3</v>
      </c>
      <c r="P24" s="93">
        <f>IF(H24="","",H24)</f>
        <v>3</v>
      </c>
      <c r="Q24" s="93">
        <f t="shared" si="26"/>
        <v>0</v>
      </c>
      <c r="R24" s="93">
        <f t="shared" si="26"/>
        <v>0</v>
      </c>
      <c r="S24" s="93">
        <f t="shared" si="27"/>
        <v>1</v>
      </c>
      <c r="T24" s="93">
        <f t="shared" si="27"/>
        <v>1</v>
      </c>
      <c r="U24" s="93">
        <f t="shared" si="28"/>
        <v>0</v>
      </c>
      <c r="V24" s="93">
        <f t="shared" si="28"/>
        <v>0</v>
      </c>
      <c r="W24" s="95"/>
      <c r="X24" s="35"/>
      <c r="Y24" s="40"/>
      <c r="Z24" s="32"/>
      <c r="AA24" s="32"/>
      <c r="AB24" s="32"/>
      <c r="AC24" s="32"/>
      <c r="AD24" s="32"/>
      <c r="AE24" s="32"/>
      <c r="AF24" s="32"/>
      <c r="AG24" s="32"/>
      <c r="AH24" s="8"/>
    </row>
    <row r="25" spans="1:34" s="1" customFormat="1" ht="15" customHeight="1">
      <c r="A25" s="127"/>
      <c r="B25" s="114" t="s">
        <v>41</v>
      </c>
      <c r="C25" s="115" t="s">
        <v>84</v>
      </c>
      <c r="D25" s="116" t="s">
        <v>24</v>
      </c>
      <c r="E25" s="112" t="str">
        <f>CHAVES!$C$24</f>
        <v>Gustavo Arcolini</v>
      </c>
      <c r="F25" s="201">
        <v>0</v>
      </c>
      <c r="G25" s="113" t="s">
        <v>52</v>
      </c>
      <c r="H25" s="201">
        <v>3</v>
      </c>
      <c r="I25" s="118" t="str">
        <f>CHAVES!$C$22</f>
        <v>Márcio Costa</v>
      </c>
      <c r="J25" s="128"/>
      <c r="K25" s="93">
        <f>IF(F25&amp;H25="","",IF(F25=H25,1,IF(F25&gt;H25,3,IF(F25&lt;H25,0))))</f>
        <v>0</v>
      </c>
      <c r="L25" s="93">
        <f>IF(F25&amp;H25="","",IF(H25=F25,1,IF(F25&lt;H25,3,IF(F25&gt;H25,0))))</f>
        <v>3</v>
      </c>
      <c r="M25" s="93">
        <f>IF(F25&amp;H25="","",IF(F25&amp;H25&lt;&gt;"",1))</f>
        <v>1</v>
      </c>
      <c r="N25" s="93">
        <f>IF(F25&amp;H25="","",IF(F25&amp;H25&lt;&gt;"",1))</f>
        <v>1</v>
      </c>
      <c r="O25" s="93">
        <f>IF(F25="","",F25)</f>
        <v>0</v>
      </c>
      <c r="P25" s="93">
        <f>IF(H25="","",H25)</f>
        <v>3</v>
      </c>
      <c r="Q25" s="93">
        <f t="shared" si="26"/>
        <v>0</v>
      </c>
      <c r="R25" s="93">
        <f t="shared" si="26"/>
        <v>1</v>
      </c>
      <c r="S25" s="93">
        <f t="shared" si="27"/>
        <v>0</v>
      </c>
      <c r="T25" s="93">
        <f t="shared" si="27"/>
        <v>0</v>
      </c>
      <c r="U25" s="93">
        <f t="shared" si="28"/>
        <v>1</v>
      </c>
      <c r="V25" s="93">
        <f t="shared" si="28"/>
        <v>0</v>
      </c>
      <c r="W25" s="95"/>
      <c r="X25" s="35"/>
      <c r="Y25" s="36"/>
      <c r="Z25" s="32"/>
      <c r="AA25" s="32"/>
      <c r="AB25" s="32"/>
      <c r="AC25" s="32"/>
      <c r="AD25" s="32"/>
      <c r="AE25" s="32"/>
      <c r="AF25" s="32"/>
      <c r="AG25" s="32"/>
      <c r="AH25" s="9"/>
    </row>
    <row r="26" spans="1:34" s="1" customFormat="1" ht="15" customHeight="1">
      <c r="A26" s="127"/>
      <c r="B26" s="4"/>
      <c r="C26" s="4"/>
      <c r="D26" s="94"/>
      <c r="E26" s="41"/>
      <c r="F26" s="96"/>
      <c r="G26" s="97"/>
      <c r="H26" s="96"/>
      <c r="I26" s="102"/>
      <c r="J26" s="12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5"/>
      <c r="X26" s="35"/>
      <c r="Y26" s="36"/>
      <c r="Z26" s="32"/>
      <c r="AA26" s="32"/>
      <c r="AB26" s="32"/>
      <c r="AC26" s="32"/>
      <c r="AD26" s="32"/>
      <c r="AE26" s="32"/>
      <c r="AF26" s="32"/>
      <c r="AG26" s="32"/>
      <c r="AH26" s="9"/>
    </row>
    <row r="27" spans="1:34" s="1" customFormat="1" ht="15" customHeight="1">
      <c r="A27" s="127"/>
      <c r="B27" s="237" t="s">
        <v>11</v>
      </c>
      <c r="C27" s="237" t="s">
        <v>50</v>
      </c>
      <c r="D27" s="238" t="s">
        <v>51</v>
      </c>
      <c r="E27" s="425" t="s">
        <v>85</v>
      </c>
      <c r="F27" s="426"/>
      <c r="G27" s="426"/>
      <c r="H27" s="426"/>
      <c r="I27" s="427"/>
      <c r="J27" s="128"/>
      <c r="K27" s="91" t="s">
        <v>9</v>
      </c>
      <c r="L27" s="92" t="s">
        <v>10</v>
      </c>
      <c r="M27" s="92" t="s">
        <v>9</v>
      </c>
      <c r="N27" s="92" t="s">
        <v>10</v>
      </c>
      <c r="O27" s="92" t="s">
        <v>9</v>
      </c>
      <c r="P27" s="92" t="s">
        <v>10</v>
      </c>
      <c r="Q27" s="92" t="s">
        <v>9</v>
      </c>
      <c r="R27" s="92" t="s">
        <v>10</v>
      </c>
      <c r="S27" s="92" t="s">
        <v>9</v>
      </c>
      <c r="T27" s="92" t="s">
        <v>10</v>
      </c>
      <c r="U27" s="92" t="s">
        <v>9</v>
      </c>
      <c r="V27" s="92" t="s">
        <v>10</v>
      </c>
      <c r="W27" s="95"/>
      <c r="X27" s="28"/>
      <c r="Y27" s="41"/>
      <c r="Z27" s="28"/>
      <c r="AA27" s="42"/>
      <c r="AB27" s="33"/>
      <c r="AC27" s="33"/>
      <c r="AD27" s="33"/>
      <c r="AE27" s="33"/>
      <c r="AF27" s="33"/>
      <c r="AG27" s="33"/>
      <c r="AH27" s="9"/>
    </row>
    <row r="28" spans="1:34" s="1" customFormat="1" ht="15" customHeight="1">
      <c r="A28" s="127"/>
      <c r="B28" s="114" t="s">
        <v>30</v>
      </c>
      <c r="C28" s="115" t="s">
        <v>84</v>
      </c>
      <c r="D28" s="116" t="s">
        <v>26</v>
      </c>
      <c r="E28" s="112" t="str">
        <f>CHAVES!$C$22</f>
        <v>Márcio Costa</v>
      </c>
      <c r="F28" s="201">
        <v>2</v>
      </c>
      <c r="G28" s="113" t="s">
        <v>52</v>
      </c>
      <c r="H28" s="201">
        <v>2</v>
      </c>
      <c r="I28" s="118" t="str">
        <f>CHAVES!$C$20</f>
        <v>Luigi Bauducci</v>
      </c>
      <c r="J28" s="128"/>
      <c r="K28" s="93">
        <f>IF(F28&amp;H28="","",IF(F28=H28,1,IF(F28&gt;H28,3,IF(F28&lt;H28,0))))</f>
        <v>1</v>
      </c>
      <c r="L28" s="93">
        <f>IF(F28&amp;H28="","",IF(H28=F28,1,IF(F28&lt;H28,3,IF(F28&gt;H28,0))))</f>
        <v>1</v>
      </c>
      <c r="M28" s="93">
        <f>IF(F28&amp;H28="","",IF(F28&amp;H28&lt;&gt;"",1))</f>
        <v>1</v>
      </c>
      <c r="N28" s="93">
        <f>IF(F28&amp;H28="","",IF(F28&amp;H28&lt;&gt;"",1))</f>
        <v>1</v>
      </c>
      <c r="O28" s="93">
        <f>IF(F28="","",F28)</f>
        <v>2</v>
      </c>
      <c r="P28" s="93">
        <f>IF(H28="","",H28)</f>
        <v>2</v>
      </c>
      <c r="Q28" s="93">
        <f aca="true" t="shared" si="29" ref="Q28:R30">IF(K28=3,1,0)</f>
        <v>0</v>
      </c>
      <c r="R28" s="93">
        <f t="shared" si="29"/>
        <v>0</v>
      </c>
      <c r="S28" s="93">
        <f aca="true" t="shared" si="30" ref="S28:T30">IF(K28=1,1,0)</f>
        <v>1</v>
      </c>
      <c r="T28" s="93">
        <f t="shared" si="30"/>
        <v>1</v>
      </c>
      <c r="U28" s="93">
        <f aca="true" t="shared" si="31" ref="U28:V30">IF(K28=0,1,0)</f>
        <v>0</v>
      </c>
      <c r="V28" s="93">
        <f t="shared" si="31"/>
        <v>0</v>
      </c>
      <c r="W28" s="95"/>
      <c r="X28" s="28"/>
      <c r="Y28" s="41"/>
      <c r="Z28" s="28"/>
      <c r="AA28" s="42"/>
      <c r="AB28" s="33"/>
      <c r="AC28" s="33"/>
      <c r="AD28" s="33"/>
      <c r="AE28" s="33"/>
      <c r="AF28" s="33"/>
      <c r="AG28" s="33"/>
      <c r="AH28" s="9"/>
    </row>
    <row r="29" spans="1:34" s="1" customFormat="1" ht="15" customHeight="1">
      <c r="A29" s="127"/>
      <c r="B29" s="114" t="s">
        <v>35</v>
      </c>
      <c r="C29" s="115" t="s">
        <v>84</v>
      </c>
      <c r="D29" s="116" t="s">
        <v>25</v>
      </c>
      <c r="E29" s="112" t="str">
        <f>CHAVES!$C$26</f>
        <v>Celso Subirá</v>
      </c>
      <c r="F29" s="201">
        <v>1</v>
      </c>
      <c r="G29" s="113" t="s">
        <v>52</v>
      </c>
      <c r="H29" s="201">
        <v>2</v>
      </c>
      <c r="I29" s="118" t="str">
        <f>CHAVES!$C$28</f>
        <v>André Stancatti</v>
      </c>
      <c r="J29" s="128"/>
      <c r="K29" s="93">
        <f>IF(F29&amp;H29="","",IF(F29=H29,1,IF(F29&gt;H29,3,IF(F29&lt;H29,0))))</f>
        <v>0</v>
      </c>
      <c r="L29" s="93">
        <f>IF(F29&amp;H29="","",IF(H29=F29,1,IF(F29&lt;H29,3,IF(F29&gt;H29,0))))</f>
        <v>3</v>
      </c>
      <c r="M29" s="93">
        <f>IF(F29&amp;H29="","",IF(F29&amp;H29&lt;&gt;"",1))</f>
        <v>1</v>
      </c>
      <c r="N29" s="93">
        <f>IF(F29&amp;H29="","",IF(F29&amp;H29&lt;&gt;"",1))</f>
        <v>1</v>
      </c>
      <c r="O29" s="93">
        <f>IF(F29="","",F29)</f>
        <v>1</v>
      </c>
      <c r="P29" s="93">
        <f>IF(H29="","",H29)</f>
        <v>2</v>
      </c>
      <c r="Q29" s="93">
        <f t="shared" si="29"/>
        <v>0</v>
      </c>
      <c r="R29" s="93">
        <f t="shared" si="29"/>
        <v>1</v>
      </c>
      <c r="S29" s="93">
        <f t="shared" si="30"/>
        <v>0</v>
      </c>
      <c r="T29" s="93">
        <f t="shared" si="30"/>
        <v>0</v>
      </c>
      <c r="U29" s="93">
        <f t="shared" si="31"/>
        <v>1</v>
      </c>
      <c r="V29" s="93">
        <f t="shared" si="31"/>
        <v>0</v>
      </c>
      <c r="W29" s="95"/>
      <c r="X29" s="28"/>
      <c r="Y29" s="41"/>
      <c r="Z29" s="28"/>
      <c r="AA29" s="42"/>
      <c r="AB29" s="33"/>
      <c r="AC29" s="33"/>
      <c r="AD29" s="33"/>
      <c r="AE29" s="33"/>
      <c r="AF29" s="33"/>
      <c r="AG29" s="33"/>
      <c r="AH29" s="9"/>
    </row>
    <row r="30" spans="1:34" s="1" customFormat="1" ht="15" customHeight="1">
      <c r="A30" s="127"/>
      <c r="B30" s="114" t="s">
        <v>31</v>
      </c>
      <c r="C30" s="115" t="s">
        <v>84</v>
      </c>
      <c r="D30" s="116" t="s">
        <v>24</v>
      </c>
      <c r="E30" s="112" t="str">
        <f>CHAVES!$C$30</f>
        <v>Ismael Júnior</v>
      </c>
      <c r="F30" s="201">
        <v>3</v>
      </c>
      <c r="G30" s="113" t="s">
        <v>52</v>
      </c>
      <c r="H30" s="201">
        <v>0</v>
      </c>
      <c r="I30" s="118" t="str">
        <f>CHAVES!$C$24</f>
        <v>Gustavo Arcolini</v>
      </c>
      <c r="J30" s="128"/>
      <c r="K30" s="93">
        <f>IF(F30&amp;H30="","",IF(F30=H30,1,IF(F30&gt;H30,3,IF(F30&lt;H30,0))))</f>
        <v>3</v>
      </c>
      <c r="L30" s="93">
        <f>IF(F30&amp;H30="","",IF(H30=F30,1,IF(F30&lt;H30,3,IF(F30&gt;H30,0))))</f>
        <v>0</v>
      </c>
      <c r="M30" s="93">
        <f>IF(F30&amp;H30="","",IF(F30&amp;H30&lt;&gt;"",1))</f>
        <v>1</v>
      </c>
      <c r="N30" s="93">
        <f>IF(F30&amp;H30="","",IF(F30&amp;H30&lt;&gt;"",1))</f>
        <v>1</v>
      </c>
      <c r="O30" s="93">
        <f>IF(F30="","",F30)</f>
        <v>3</v>
      </c>
      <c r="P30" s="93">
        <f>IF(H30="","",H30)</f>
        <v>0</v>
      </c>
      <c r="Q30" s="93">
        <f t="shared" si="29"/>
        <v>1</v>
      </c>
      <c r="R30" s="93">
        <f t="shared" si="29"/>
        <v>0</v>
      </c>
      <c r="S30" s="93">
        <f t="shared" si="30"/>
        <v>0</v>
      </c>
      <c r="T30" s="93">
        <f t="shared" si="30"/>
        <v>0</v>
      </c>
      <c r="U30" s="93">
        <f t="shared" si="31"/>
        <v>0</v>
      </c>
      <c r="V30" s="93">
        <f t="shared" si="31"/>
        <v>1</v>
      </c>
      <c r="W30" s="95"/>
      <c r="X30" s="30"/>
      <c r="Y30" s="53"/>
      <c r="Z30" s="30"/>
      <c r="AA30" s="54"/>
      <c r="AB30" s="29"/>
      <c r="AC30" s="29"/>
      <c r="AD30" s="29"/>
      <c r="AE30" s="29"/>
      <c r="AF30" s="29"/>
      <c r="AG30" s="29"/>
      <c r="AH30" s="10"/>
    </row>
    <row r="31" spans="1:34" s="1" customFormat="1" ht="15" customHeight="1">
      <c r="A31" s="127"/>
      <c r="B31" s="4"/>
      <c r="C31" s="4"/>
      <c r="D31" s="7"/>
      <c r="E31" s="43"/>
      <c r="F31" s="44"/>
      <c r="G31" s="44"/>
      <c r="H31" s="44"/>
      <c r="I31" s="45"/>
      <c r="J31" s="12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/>
      <c r="X31" s="30"/>
      <c r="Y31" s="55"/>
      <c r="Z31" s="29"/>
      <c r="AA31" s="29"/>
      <c r="AB31" s="29"/>
      <c r="AC31" s="29"/>
      <c r="AD31" s="29"/>
      <c r="AE31" s="29"/>
      <c r="AF31" s="29"/>
      <c r="AG31" s="29"/>
      <c r="AH31" s="10"/>
    </row>
    <row r="32" spans="1:34" s="1" customFormat="1" ht="15" customHeight="1">
      <c r="A32" s="127"/>
      <c r="B32" s="4"/>
      <c r="C32" s="4"/>
      <c r="D32" s="3"/>
      <c r="E32" s="47"/>
      <c r="F32" s="48"/>
      <c r="G32" s="49"/>
      <c r="H32" s="48"/>
      <c r="I32" s="50"/>
      <c r="J32" s="128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5"/>
      <c r="X32" s="30"/>
      <c r="Y32" s="55"/>
      <c r="Z32" s="29"/>
      <c r="AA32" s="29"/>
      <c r="AB32" s="29"/>
      <c r="AC32" s="29"/>
      <c r="AD32" s="29"/>
      <c r="AE32" s="29"/>
      <c r="AF32" s="29"/>
      <c r="AG32" s="29"/>
      <c r="AH32" s="10"/>
    </row>
    <row r="33" spans="1:34" s="1" customFormat="1" ht="15" customHeight="1">
      <c r="A33" s="127"/>
      <c r="B33" s="4"/>
      <c r="C33" s="4"/>
      <c r="D33" s="3"/>
      <c r="E33" s="47"/>
      <c r="F33" s="48"/>
      <c r="G33" s="49"/>
      <c r="H33" s="48"/>
      <c r="I33" s="50"/>
      <c r="J33" s="99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5"/>
      <c r="X33" s="30"/>
      <c r="Y33" s="56"/>
      <c r="Z33" s="29"/>
      <c r="AA33" s="29"/>
      <c r="AB33" s="29"/>
      <c r="AC33" s="29"/>
      <c r="AD33" s="29"/>
      <c r="AE33" s="29"/>
      <c r="AF33" s="29"/>
      <c r="AG33" s="29"/>
      <c r="AH33" s="10"/>
    </row>
    <row r="34" spans="1:34" s="1" customFormat="1" ht="15" customHeight="1">
      <c r="A34" s="127"/>
      <c r="B34" s="4"/>
      <c r="C34" s="4"/>
      <c r="D34" s="3"/>
      <c r="E34" s="47"/>
      <c r="F34" s="48"/>
      <c r="G34" s="49"/>
      <c r="H34" s="48"/>
      <c r="I34" s="50"/>
      <c r="J34" s="99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95"/>
      <c r="X34" s="30"/>
      <c r="Y34" s="59"/>
      <c r="Z34" s="29"/>
      <c r="AA34" s="29"/>
      <c r="AB34" s="29"/>
      <c r="AC34" s="29"/>
      <c r="AD34" s="29"/>
      <c r="AE34" s="29"/>
      <c r="AF34" s="29"/>
      <c r="AG34" s="29"/>
      <c r="AH34" s="10"/>
    </row>
    <row r="35" spans="1:34" s="1" customFormat="1" ht="15" customHeight="1">
      <c r="A35" s="127"/>
      <c r="B35" s="4"/>
      <c r="C35" s="4"/>
      <c r="D35" s="3"/>
      <c r="E35" s="47"/>
      <c r="F35" s="48"/>
      <c r="G35" s="49"/>
      <c r="H35" s="48"/>
      <c r="I35" s="50"/>
      <c r="J35" s="99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29"/>
      <c r="X35" s="30"/>
      <c r="Y35" s="59"/>
      <c r="Z35" s="29"/>
      <c r="AA35" s="29"/>
      <c r="AB35" s="29"/>
      <c r="AC35" s="29"/>
      <c r="AD35" s="29"/>
      <c r="AE35" s="29"/>
      <c r="AF35" s="29"/>
      <c r="AG35" s="29"/>
      <c r="AH35" s="10"/>
    </row>
    <row r="36" spans="1:34" s="1" customFormat="1" ht="15" customHeight="1">
      <c r="A36" s="127"/>
      <c r="B36" s="4"/>
      <c r="C36" s="4"/>
      <c r="D36" s="3"/>
      <c r="E36" s="47"/>
      <c r="F36" s="48"/>
      <c r="G36" s="49"/>
      <c r="H36" s="48"/>
      <c r="I36" s="50"/>
      <c r="J36" s="99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29"/>
      <c r="X36" s="30"/>
      <c r="Y36" s="59"/>
      <c r="Z36" s="29"/>
      <c r="AA36" s="29"/>
      <c r="AB36" s="29"/>
      <c r="AC36" s="29"/>
      <c r="AD36" s="29"/>
      <c r="AE36" s="29"/>
      <c r="AF36" s="29"/>
      <c r="AG36" s="29"/>
      <c r="AH36" s="10"/>
    </row>
    <row r="37" spans="1:34" s="1" customFormat="1" ht="15" customHeight="1">
      <c r="A37" s="127"/>
      <c r="B37" s="4"/>
      <c r="C37" s="4"/>
      <c r="D37" s="3"/>
      <c r="E37" s="47"/>
      <c r="F37" s="48"/>
      <c r="G37" s="49"/>
      <c r="H37" s="48"/>
      <c r="I37" s="50"/>
      <c r="J37" s="99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29"/>
      <c r="X37" s="30"/>
      <c r="Y37" s="59"/>
      <c r="Z37" s="29"/>
      <c r="AA37" s="29"/>
      <c r="AB37" s="29"/>
      <c r="AC37" s="29"/>
      <c r="AD37" s="29"/>
      <c r="AE37" s="29"/>
      <c r="AF37" s="29"/>
      <c r="AG37" s="29"/>
      <c r="AH37" s="10"/>
    </row>
    <row r="38" spans="1:34" s="1" customFormat="1" ht="15" customHeight="1">
      <c r="A38" s="127"/>
      <c r="B38" s="4"/>
      <c r="C38" s="4"/>
      <c r="D38" s="3"/>
      <c r="E38" s="47"/>
      <c r="F38" s="48"/>
      <c r="G38" s="49"/>
      <c r="H38" s="48"/>
      <c r="I38" s="50"/>
      <c r="J38" s="99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29"/>
      <c r="X38" s="30"/>
      <c r="Y38" s="59"/>
      <c r="Z38" s="29"/>
      <c r="AA38" s="29"/>
      <c r="AB38" s="29"/>
      <c r="AC38" s="29"/>
      <c r="AD38" s="29"/>
      <c r="AE38" s="29"/>
      <c r="AF38" s="29"/>
      <c r="AG38" s="29"/>
      <c r="AH38" s="10"/>
    </row>
    <row r="39" spans="1:34" s="1" customFormat="1" ht="15" customHeight="1">
      <c r="A39" s="127"/>
      <c r="B39" s="4"/>
      <c r="C39" s="4"/>
      <c r="D39" s="3"/>
      <c r="E39" s="47"/>
      <c r="F39" s="48"/>
      <c r="G39" s="49"/>
      <c r="H39" s="48"/>
      <c r="I39" s="50"/>
      <c r="J39" s="99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29"/>
      <c r="X39" s="30"/>
      <c r="Y39" s="59"/>
      <c r="Z39" s="29"/>
      <c r="AA39" s="29"/>
      <c r="AB39" s="29"/>
      <c r="AC39" s="29"/>
      <c r="AD39" s="29"/>
      <c r="AE39" s="29"/>
      <c r="AF39" s="29"/>
      <c r="AG39" s="29"/>
      <c r="AH39" s="10"/>
    </row>
    <row r="40" spans="1:34" s="1" customFormat="1" ht="15" customHeight="1">
      <c r="A40" s="127"/>
      <c r="B40" s="4"/>
      <c r="C40" s="4"/>
      <c r="D40" s="3"/>
      <c r="E40" s="47"/>
      <c r="F40" s="48"/>
      <c r="G40" s="49"/>
      <c r="H40" s="48"/>
      <c r="I40" s="50"/>
      <c r="J40" s="99"/>
      <c r="K40" s="93" t="e">
        <f>IF(#REF!&amp;#REF!="","",IF(#REF!=#REF!,1,IF(#REF!&gt;#REF!,3,IF(#REF!&lt;#REF!,0))))</f>
        <v>#REF!</v>
      </c>
      <c r="L40" s="93" t="e">
        <f>IF(#REF!&amp;#REF!="","",IF(#REF!=#REF!,1,IF(#REF!&lt;#REF!,3,IF(#REF!&gt;#REF!,0))))</f>
        <v>#REF!</v>
      </c>
      <c r="M40" s="93" t="e">
        <f>IF(#REF!&amp;#REF!="","",IF(#REF!&amp;#REF!&lt;&gt;"",1))</f>
        <v>#REF!</v>
      </c>
      <c r="N40" s="93" t="e">
        <f>IF(#REF!&amp;#REF!="","",IF(#REF!&amp;#REF!&lt;&gt;"",1))</f>
        <v>#REF!</v>
      </c>
      <c r="O40" s="93" t="e">
        <f>IF(#REF!="","",#REF!)</f>
        <v>#REF!</v>
      </c>
      <c r="P40" s="93" t="e">
        <f>IF(#REF!="","",#REF!)</f>
        <v>#REF!</v>
      </c>
      <c r="Q40" s="93" t="e">
        <f>IF(K40=3,1,0)</f>
        <v>#REF!</v>
      </c>
      <c r="R40" s="93" t="e">
        <f>IF(L40=3,1,0)</f>
        <v>#REF!</v>
      </c>
      <c r="S40" s="93" t="e">
        <f>IF(K40=1,1,0)</f>
        <v>#REF!</v>
      </c>
      <c r="T40" s="93" t="e">
        <f>IF(L40=1,1,0)</f>
        <v>#REF!</v>
      </c>
      <c r="U40" s="93" t="e">
        <f>IF(K40=0,1,0)</f>
        <v>#REF!</v>
      </c>
      <c r="V40" s="93" t="e">
        <f>IF(L40=0,1,0)</f>
        <v>#REF!</v>
      </c>
      <c r="W40" s="129"/>
      <c r="X40" s="30"/>
      <c r="Y40" s="59"/>
      <c r="Z40" s="29"/>
      <c r="AA40" s="29"/>
      <c r="AB40" s="29"/>
      <c r="AC40" s="29"/>
      <c r="AD40" s="29"/>
      <c r="AE40" s="29"/>
      <c r="AF40" s="29"/>
      <c r="AG40" s="29"/>
      <c r="AH40" s="10"/>
    </row>
    <row r="41" spans="1:34" s="1" customFormat="1" ht="15" customHeight="1">
      <c r="A41" s="127"/>
      <c r="B41" s="4"/>
      <c r="C41" s="4"/>
      <c r="D41" s="3"/>
      <c r="E41" s="47"/>
      <c r="F41" s="48"/>
      <c r="G41" s="49"/>
      <c r="H41" s="48"/>
      <c r="I41" s="50"/>
      <c r="J41" s="51"/>
      <c r="K41" s="93" t="e">
        <f>IF(#REF!&amp;#REF!="","",IF(#REF!=#REF!,1,IF(#REF!&gt;#REF!,3,IF(#REF!&lt;#REF!,0))))</f>
        <v>#REF!</v>
      </c>
      <c r="L41" s="93" t="e">
        <f>IF(#REF!&amp;#REF!="","",IF(#REF!=#REF!,1,IF(#REF!&lt;#REF!,3,IF(#REF!&gt;#REF!,0))))</f>
        <v>#REF!</v>
      </c>
      <c r="M41" s="93" t="e">
        <f>IF(#REF!&amp;#REF!="","",IF(#REF!&amp;#REF!&lt;&gt;"",1))</f>
        <v>#REF!</v>
      </c>
      <c r="N41" s="93" t="e">
        <f>IF(#REF!&amp;#REF!="","",IF(#REF!&amp;#REF!&lt;&gt;"",1))</f>
        <v>#REF!</v>
      </c>
      <c r="O41" s="93" t="e">
        <f>IF(#REF!="","",#REF!)</f>
        <v>#REF!</v>
      </c>
      <c r="P41" s="93" t="e">
        <f>IF(#REF!="","",#REF!)</f>
        <v>#REF!</v>
      </c>
      <c r="Q41" s="93" t="e">
        <f>IF(K41=3,1,0)</f>
        <v>#REF!</v>
      </c>
      <c r="R41" s="93" t="e">
        <f>IF(L41=3,1,0)</f>
        <v>#REF!</v>
      </c>
      <c r="S41" s="93" t="e">
        <f>IF(K41=1,1,0)</f>
        <v>#REF!</v>
      </c>
      <c r="T41" s="93" t="e">
        <f>IF(L41=1,1,0)</f>
        <v>#REF!</v>
      </c>
      <c r="U41" s="93" t="e">
        <f>IF(K41=0,1,0)</f>
        <v>#REF!</v>
      </c>
      <c r="V41" s="93" t="e">
        <f>IF(L41=0,1,0)</f>
        <v>#REF!</v>
      </c>
      <c r="W41" s="132"/>
      <c r="X41" s="30"/>
      <c r="Y41" s="59"/>
      <c r="Z41" s="29"/>
      <c r="AA41" s="29"/>
      <c r="AB41" s="29"/>
      <c r="AC41" s="29"/>
      <c r="AD41" s="29"/>
      <c r="AE41" s="29"/>
      <c r="AF41" s="29"/>
      <c r="AG41" s="29"/>
      <c r="AH41" s="10"/>
    </row>
    <row r="42" spans="1:34" s="1" customFormat="1" ht="15" customHeight="1">
      <c r="A42" s="127"/>
      <c r="B42" s="134"/>
      <c r="C42" s="134"/>
      <c r="D42" s="135"/>
      <c r="E42" s="136"/>
      <c r="F42" s="137"/>
      <c r="G42" s="138"/>
      <c r="H42" s="137"/>
      <c r="I42" s="139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32"/>
      <c r="X42" s="30"/>
      <c r="Y42" s="59"/>
      <c r="Z42" s="29"/>
      <c r="AA42" s="29"/>
      <c r="AB42" s="29"/>
      <c r="AC42" s="29"/>
      <c r="AD42" s="29"/>
      <c r="AE42" s="29"/>
      <c r="AF42" s="29"/>
      <c r="AG42" s="29"/>
      <c r="AH42" s="10"/>
    </row>
    <row r="43" spans="1:34" s="1" customFormat="1" ht="15" customHeight="1">
      <c r="A43" s="127"/>
      <c r="D43" s="3"/>
      <c r="E43" s="47"/>
      <c r="F43" s="48"/>
      <c r="G43" s="49"/>
      <c r="H43" s="48"/>
      <c r="I43" s="50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32"/>
      <c r="X43" s="30"/>
      <c r="Y43" s="59"/>
      <c r="Z43" s="29"/>
      <c r="AA43" s="29"/>
      <c r="AB43" s="29"/>
      <c r="AC43" s="29"/>
      <c r="AD43" s="29"/>
      <c r="AE43" s="29"/>
      <c r="AF43" s="29"/>
      <c r="AG43" s="29"/>
      <c r="AH43" s="10"/>
    </row>
    <row r="44" spans="1:34" s="1" customFormat="1" ht="15" customHeight="1">
      <c r="A44" s="127"/>
      <c r="D44" s="2"/>
      <c r="E44" s="57"/>
      <c r="F44" s="17"/>
      <c r="G44" s="27"/>
      <c r="H44" s="17"/>
      <c r="I44" s="25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32"/>
      <c r="X44" s="30"/>
      <c r="Y44" s="59"/>
      <c r="Z44" s="29"/>
      <c r="AA44" s="29"/>
      <c r="AB44" s="29"/>
      <c r="AC44" s="29"/>
      <c r="AD44" s="29"/>
      <c r="AE44" s="29"/>
      <c r="AF44" s="29"/>
      <c r="AG44" s="29"/>
      <c r="AH44" s="10"/>
    </row>
    <row r="45" spans="1:34" s="1" customFormat="1" ht="15" customHeight="1">
      <c r="A45" s="127"/>
      <c r="D45" s="2"/>
      <c r="E45" s="57"/>
      <c r="F45" s="17"/>
      <c r="G45" s="27"/>
      <c r="H45" s="17"/>
      <c r="I45" s="25"/>
      <c r="J45" s="5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2"/>
      <c r="X45" s="30"/>
      <c r="Y45" s="59"/>
      <c r="Z45" s="29"/>
      <c r="AA45" s="29"/>
      <c r="AB45" s="29"/>
      <c r="AC45" s="29"/>
      <c r="AD45" s="29"/>
      <c r="AE45" s="29"/>
      <c r="AF45" s="29"/>
      <c r="AG45" s="29"/>
      <c r="AH45" s="10"/>
    </row>
    <row r="46" spans="1:34" s="1" customFormat="1" ht="15" customHeight="1">
      <c r="A46" s="127"/>
      <c r="D46" s="4"/>
      <c r="E46" s="57"/>
      <c r="F46" s="17"/>
      <c r="G46" s="27"/>
      <c r="H46" s="17"/>
      <c r="I46" s="25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32"/>
      <c r="X46" s="30"/>
      <c r="Y46" s="59"/>
      <c r="Z46" s="29"/>
      <c r="AA46" s="29"/>
      <c r="AB46" s="29"/>
      <c r="AC46" s="29"/>
      <c r="AD46" s="29"/>
      <c r="AE46" s="29"/>
      <c r="AF46" s="29"/>
      <c r="AG46" s="29"/>
      <c r="AH46" s="10"/>
    </row>
    <row r="47" spans="1:34" s="1" customFormat="1" ht="15" customHeight="1">
      <c r="A47" s="127"/>
      <c r="D47" s="5"/>
      <c r="E47" s="60"/>
      <c r="F47" s="61"/>
      <c r="G47" s="61"/>
      <c r="H47" s="61"/>
      <c r="I47" s="62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2"/>
      <c r="X47" s="30"/>
      <c r="Y47" s="59"/>
      <c r="Z47" s="29"/>
      <c r="AA47" s="29"/>
      <c r="AB47" s="29"/>
      <c r="AC47" s="29"/>
      <c r="AD47" s="29"/>
      <c r="AE47" s="29"/>
      <c r="AF47" s="29"/>
      <c r="AG47" s="29"/>
      <c r="AH47" s="10"/>
    </row>
    <row r="48" spans="1:34" s="1" customFormat="1" ht="15" customHeight="1">
      <c r="A48" s="127"/>
      <c r="D48" s="4"/>
      <c r="E48" s="57"/>
      <c r="F48" s="17"/>
      <c r="G48" s="27"/>
      <c r="H48" s="17"/>
      <c r="I48" s="25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32"/>
      <c r="X48" s="30"/>
      <c r="Y48" s="59"/>
      <c r="Z48" s="29"/>
      <c r="AA48" s="29"/>
      <c r="AB48" s="29"/>
      <c r="AC48" s="29"/>
      <c r="AD48" s="29"/>
      <c r="AE48" s="29"/>
      <c r="AF48" s="29"/>
      <c r="AG48" s="29"/>
      <c r="AH48" s="10"/>
    </row>
    <row r="49" spans="1:34" s="1" customFormat="1" ht="15" customHeight="1">
      <c r="A49" s="127"/>
      <c r="D49" s="5"/>
      <c r="E49" s="60"/>
      <c r="F49" s="61"/>
      <c r="G49" s="61"/>
      <c r="H49" s="61"/>
      <c r="I49" s="62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32"/>
      <c r="X49" s="30"/>
      <c r="Y49" s="59"/>
      <c r="Z49" s="29"/>
      <c r="AA49" s="29"/>
      <c r="AB49" s="29"/>
      <c r="AC49" s="29"/>
      <c r="AD49" s="29"/>
      <c r="AE49" s="29"/>
      <c r="AF49" s="29"/>
      <c r="AG49" s="29"/>
      <c r="AH49" s="10"/>
    </row>
    <row r="50" spans="1:34" s="1" customFormat="1" ht="15" customHeight="1">
      <c r="A50" s="127"/>
      <c r="D50" s="4"/>
      <c r="E50" s="57"/>
      <c r="F50" s="17"/>
      <c r="G50" s="27"/>
      <c r="H50" s="17"/>
      <c r="I50" s="25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32"/>
      <c r="X50" s="30"/>
      <c r="Y50" s="59"/>
      <c r="Z50" s="29"/>
      <c r="AA50" s="29"/>
      <c r="AB50" s="29"/>
      <c r="AC50" s="29"/>
      <c r="AD50" s="29"/>
      <c r="AE50" s="29"/>
      <c r="AF50" s="29"/>
      <c r="AG50" s="29"/>
      <c r="AH50" s="10"/>
    </row>
    <row r="51" spans="1:34" s="1" customFormat="1" ht="15" customHeight="1">
      <c r="A51" s="127"/>
      <c r="D51" s="4"/>
      <c r="E51" s="57"/>
      <c r="F51" s="17"/>
      <c r="G51" s="27"/>
      <c r="H51" s="17"/>
      <c r="I51" s="25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32"/>
      <c r="X51" s="30"/>
      <c r="Y51" s="59"/>
      <c r="Z51" s="29"/>
      <c r="AA51" s="29"/>
      <c r="AB51" s="29"/>
      <c r="AC51" s="29"/>
      <c r="AD51" s="29"/>
      <c r="AE51" s="29"/>
      <c r="AF51" s="29"/>
      <c r="AG51" s="29"/>
      <c r="AH51" s="10"/>
    </row>
    <row r="52" spans="1:34" s="1" customFormat="1" ht="15" customHeight="1">
      <c r="A52" s="127"/>
      <c r="D52" s="4"/>
      <c r="E52" s="57"/>
      <c r="F52" s="17"/>
      <c r="G52" s="27"/>
      <c r="H52" s="17"/>
      <c r="I52" s="25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32"/>
      <c r="X52" s="30"/>
      <c r="Y52" s="59"/>
      <c r="Z52" s="29"/>
      <c r="AA52" s="29"/>
      <c r="AB52" s="29"/>
      <c r="AC52" s="29"/>
      <c r="AD52" s="29"/>
      <c r="AE52" s="29"/>
      <c r="AF52" s="29"/>
      <c r="AG52" s="29"/>
      <c r="AH52" s="10"/>
    </row>
    <row r="53" spans="1:34" s="1" customFormat="1" ht="15" customHeight="1">
      <c r="A53" s="127"/>
      <c r="D53" s="4"/>
      <c r="E53" s="57"/>
      <c r="F53" s="17"/>
      <c r="G53" s="27"/>
      <c r="H53" s="17"/>
      <c r="I53" s="25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32"/>
      <c r="X53" s="30"/>
      <c r="Y53" s="59"/>
      <c r="Z53" s="29"/>
      <c r="AA53" s="29"/>
      <c r="AB53" s="29"/>
      <c r="AC53" s="29"/>
      <c r="AD53" s="29"/>
      <c r="AE53" s="29"/>
      <c r="AF53" s="29"/>
      <c r="AG53" s="29"/>
      <c r="AH53" s="10"/>
    </row>
    <row r="54" spans="1:34" s="1" customFormat="1" ht="15" customHeight="1">
      <c r="A54" s="127"/>
      <c r="D54" s="4"/>
      <c r="E54" s="57"/>
      <c r="F54" s="17"/>
      <c r="G54" s="27"/>
      <c r="H54" s="17"/>
      <c r="I54" s="25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2"/>
      <c r="X54" s="30"/>
      <c r="Y54" s="59"/>
      <c r="Z54" s="29"/>
      <c r="AA54" s="29"/>
      <c r="AB54" s="29"/>
      <c r="AC54" s="29"/>
      <c r="AD54" s="29"/>
      <c r="AE54" s="29"/>
      <c r="AF54" s="29"/>
      <c r="AG54" s="29"/>
      <c r="AH54" s="10"/>
    </row>
    <row r="55" spans="1:34" s="1" customFormat="1" ht="15" customHeight="1">
      <c r="A55" s="127"/>
      <c r="D55" s="4"/>
      <c r="E55" s="57"/>
      <c r="F55" s="17"/>
      <c r="G55" s="27"/>
      <c r="H55" s="17"/>
      <c r="I55" s="25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32"/>
      <c r="X55" s="30"/>
      <c r="Y55" s="59"/>
      <c r="Z55" s="29"/>
      <c r="AA55" s="29"/>
      <c r="AB55" s="29"/>
      <c r="AC55" s="29"/>
      <c r="AD55" s="29"/>
      <c r="AE55" s="29"/>
      <c r="AF55" s="29"/>
      <c r="AG55" s="29"/>
      <c r="AH55" s="10"/>
    </row>
    <row r="56" spans="1:34" s="1" customFormat="1" ht="15" customHeight="1">
      <c r="A56" s="127"/>
      <c r="D56" s="4"/>
      <c r="E56" s="57"/>
      <c r="F56" s="17"/>
      <c r="G56" s="27"/>
      <c r="H56" s="17"/>
      <c r="I56" s="25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32"/>
      <c r="X56" s="30"/>
      <c r="Y56" s="59"/>
      <c r="Z56" s="29"/>
      <c r="AA56" s="29"/>
      <c r="AB56" s="29"/>
      <c r="AC56" s="29"/>
      <c r="AD56" s="29"/>
      <c r="AE56" s="29"/>
      <c r="AF56" s="29"/>
      <c r="AG56" s="29"/>
      <c r="AH56" s="10"/>
    </row>
    <row r="57" spans="1:34" s="1" customFormat="1" ht="15" customHeight="1">
      <c r="A57" s="133"/>
      <c r="D57" s="5"/>
      <c r="E57" s="60"/>
      <c r="F57" s="61"/>
      <c r="G57" s="61"/>
      <c r="H57" s="61"/>
      <c r="I57" s="62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30"/>
      <c r="Y57" s="59"/>
      <c r="Z57" s="29"/>
      <c r="AA57" s="29"/>
      <c r="AB57" s="29"/>
      <c r="AC57" s="29"/>
      <c r="AD57" s="29"/>
      <c r="AE57" s="29"/>
      <c r="AF57" s="29"/>
      <c r="AG57" s="29"/>
      <c r="AH57" s="10"/>
    </row>
    <row r="58" spans="4:34" s="1" customFormat="1" ht="15" customHeight="1">
      <c r="D58" s="4"/>
      <c r="E58" s="57"/>
      <c r="F58" s="17"/>
      <c r="G58" s="27"/>
      <c r="H58" s="17"/>
      <c r="I58" s="25"/>
      <c r="J58" s="5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3"/>
      <c r="X58" s="30"/>
      <c r="Y58" s="59"/>
      <c r="Z58" s="29"/>
      <c r="AA58" s="29"/>
      <c r="AB58" s="29"/>
      <c r="AC58" s="29"/>
      <c r="AD58" s="29"/>
      <c r="AE58" s="29"/>
      <c r="AF58" s="29"/>
      <c r="AG58" s="29"/>
      <c r="AH58" s="10"/>
    </row>
    <row r="59" spans="4:34" s="1" customFormat="1" ht="15" customHeight="1">
      <c r="D59" s="4"/>
      <c r="E59" s="57"/>
      <c r="F59" s="17"/>
      <c r="G59" s="27"/>
      <c r="H59" s="17"/>
      <c r="I59" s="25"/>
      <c r="J59" s="5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3"/>
      <c r="X59" s="30"/>
      <c r="Y59" s="59"/>
      <c r="Z59" s="29"/>
      <c r="AA59" s="29"/>
      <c r="AB59" s="29"/>
      <c r="AC59" s="29"/>
      <c r="AD59" s="29"/>
      <c r="AE59" s="29"/>
      <c r="AF59" s="29"/>
      <c r="AG59" s="29"/>
      <c r="AH59" s="10"/>
    </row>
    <row r="60" spans="4:34" s="1" customFormat="1" ht="15" customHeight="1">
      <c r="D60" s="4"/>
      <c r="E60" s="57"/>
      <c r="F60" s="17"/>
      <c r="G60" s="27"/>
      <c r="H60" s="17"/>
      <c r="I60" s="25"/>
      <c r="J60" s="5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3"/>
      <c r="X60" s="30"/>
      <c r="Y60" s="59"/>
      <c r="Z60" s="29"/>
      <c r="AA60" s="29"/>
      <c r="AB60" s="29"/>
      <c r="AC60" s="29"/>
      <c r="AD60" s="29"/>
      <c r="AE60" s="29"/>
      <c r="AF60" s="29"/>
      <c r="AG60" s="29"/>
      <c r="AH60" s="10"/>
    </row>
    <row r="61" spans="4:34" s="1" customFormat="1" ht="15" customHeight="1">
      <c r="D61" s="4"/>
      <c r="E61" s="57"/>
      <c r="F61" s="17"/>
      <c r="G61" s="27"/>
      <c r="H61" s="17"/>
      <c r="I61" s="25"/>
      <c r="J61" s="5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3"/>
      <c r="X61" s="30"/>
      <c r="Y61" s="59"/>
      <c r="Z61" s="29"/>
      <c r="AA61" s="29"/>
      <c r="AB61" s="29"/>
      <c r="AC61" s="29"/>
      <c r="AD61" s="29"/>
      <c r="AE61" s="29"/>
      <c r="AF61" s="29"/>
      <c r="AG61" s="29"/>
      <c r="AH61" s="10"/>
    </row>
    <row r="62" spans="4:34" s="1" customFormat="1" ht="15" customHeight="1">
      <c r="D62" s="4"/>
      <c r="E62" s="57"/>
      <c r="F62" s="17"/>
      <c r="G62" s="27"/>
      <c r="H62" s="17"/>
      <c r="I62" s="25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3"/>
      <c r="X62" s="30"/>
      <c r="Y62" s="59"/>
      <c r="Z62" s="29"/>
      <c r="AA62" s="29"/>
      <c r="AB62" s="29"/>
      <c r="AC62" s="29"/>
      <c r="AD62" s="29"/>
      <c r="AE62" s="29"/>
      <c r="AF62" s="29"/>
      <c r="AG62" s="29"/>
      <c r="AH62" s="10"/>
    </row>
    <row r="63" spans="4:34" s="1" customFormat="1" ht="15" customHeight="1">
      <c r="D63" s="4"/>
      <c r="E63" s="57"/>
      <c r="F63" s="17"/>
      <c r="G63" s="27"/>
      <c r="H63" s="17"/>
      <c r="I63" s="25"/>
      <c r="J63" s="5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3"/>
      <c r="X63" s="30"/>
      <c r="Y63" s="59"/>
      <c r="Z63" s="29"/>
      <c r="AA63" s="29"/>
      <c r="AB63" s="29"/>
      <c r="AC63" s="29"/>
      <c r="AD63" s="29"/>
      <c r="AE63" s="29"/>
      <c r="AF63" s="29"/>
      <c r="AG63" s="29"/>
      <c r="AH63" s="10"/>
    </row>
    <row r="64" spans="4:34" s="1" customFormat="1" ht="15" customHeight="1">
      <c r="D64" s="4"/>
      <c r="E64" s="57"/>
      <c r="F64" s="17"/>
      <c r="G64" s="27"/>
      <c r="H64" s="17"/>
      <c r="I64" s="25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3"/>
      <c r="X64" s="30"/>
      <c r="Y64" s="59"/>
      <c r="Z64" s="29"/>
      <c r="AA64" s="29"/>
      <c r="AB64" s="29"/>
      <c r="AC64" s="29"/>
      <c r="AD64" s="29"/>
      <c r="AE64" s="29"/>
      <c r="AF64" s="29"/>
      <c r="AG64" s="29"/>
      <c r="AH64" s="10"/>
    </row>
    <row r="65" spans="4:34" s="1" customFormat="1" ht="15" customHeight="1">
      <c r="D65" s="5"/>
      <c r="E65" s="60"/>
      <c r="F65" s="61"/>
      <c r="G65" s="61"/>
      <c r="H65" s="61"/>
      <c r="I65" s="62"/>
      <c r="J65" s="58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3"/>
      <c r="X65" s="30"/>
      <c r="Y65" s="59"/>
      <c r="Z65" s="29"/>
      <c r="AA65" s="29"/>
      <c r="AB65" s="29"/>
      <c r="AC65" s="29"/>
      <c r="AD65" s="29"/>
      <c r="AE65" s="29"/>
      <c r="AF65" s="29"/>
      <c r="AG65" s="29"/>
      <c r="AH65" s="10"/>
    </row>
    <row r="66" spans="4:34" s="1" customFormat="1" ht="15" customHeight="1">
      <c r="D66" s="4"/>
      <c r="E66" s="57"/>
      <c r="F66" s="17"/>
      <c r="G66" s="27"/>
      <c r="H66" s="17"/>
      <c r="I66" s="25"/>
      <c r="J66" s="5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3"/>
      <c r="X66" s="30"/>
      <c r="Y66" s="59"/>
      <c r="Z66" s="29"/>
      <c r="AA66" s="29"/>
      <c r="AB66" s="29"/>
      <c r="AC66" s="29"/>
      <c r="AD66" s="29"/>
      <c r="AE66" s="29"/>
      <c r="AF66" s="29"/>
      <c r="AG66" s="29"/>
      <c r="AH66" s="10"/>
    </row>
    <row r="67" spans="4:34" s="1" customFormat="1" ht="15" customHeight="1">
      <c r="D67" s="4"/>
      <c r="E67" s="57"/>
      <c r="F67" s="17"/>
      <c r="G67" s="27"/>
      <c r="H67" s="17"/>
      <c r="I67" s="25"/>
      <c r="J67" s="58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3"/>
      <c r="X67" s="30"/>
      <c r="Y67" s="59"/>
      <c r="Z67" s="29"/>
      <c r="AA67" s="29"/>
      <c r="AB67" s="29"/>
      <c r="AC67" s="29"/>
      <c r="AD67" s="29"/>
      <c r="AE67" s="29"/>
      <c r="AF67" s="29"/>
      <c r="AG67" s="29"/>
      <c r="AH67" s="10"/>
    </row>
    <row r="68" spans="4:34" s="1" customFormat="1" ht="15" customHeight="1">
      <c r="D68" s="4"/>
      <c r="E68" s="57"/>
      <c r="F68" s="17"/>
      <c r="G68" s="27"/>
      <c r="H68" s="17"/>
      <c r="I68" s="25"/>
      <c r="J68" s="5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3"/>
      <c r="X68" s="30"/>
      <c r="Y68" s="59"/>
      <c r="Z68" s="29"/>
      <c r="AA68" s="29"/>
      <c r="AB68" s="29"/>
      <c r="AC68" s="29"/>
      <c r="AD68" s="29"/>
      <c r="AE68" s="29"/>
      <c r="AF68" s="29"/>
      <c r="AG68" s="29"/>
      <c r="AH68" s="10"/>
    </row>
    <row r="69" spans="4:34" s="1" customFormat="1" ht="15" customHeight="1">
      <c r="D69" s="4"/>
      <c r="E69" s="57"/>
      <c r="F69" s="17"/>
      <c r="G69" s="27"/>
      <c r="H69" s="17"/>
      <c r="I69" s="25"/>
      <c r="J69" s="58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3"/>
      <c r="X69" s="30"/>
      <c r="Y69" s="59"/>
      <c r="Z69" s="29"/>
      <c r="AA69" s="29"/>
      <c r="AB69" s="29"/>
      <c r="AC69" s="29"/>
      <c r="AD69" s="29"/>
      <c r="AE69" s="29"/>
      <c r="AF69" s="29"/>
      <c r="AG69" s="29"/>
      <c r="AH69" s="10"/>
    </row>
    <row r="70" spans="4:34" s="1" customFormat="1" ht="15" customHeight="1">
      <c r="D70" s="5"/>
      <c r="E70" s="60"/>
      <c r="F70" s="61"/>
      <c r="G70" s="61"/>
      <c r="H70" s="61"/>
      <c r="I70" s="62"/>
      <c r="J70" s="5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3"/>
      <c r="X70" s="30"/>
      <c r="Y70" s="59"/>
      <c r="Z70" s="29"/>
      <c r="AA70" s="29"/>
      <c r="AB70" s="29"/>
      <c r="AC70" s="29"/>
      <c r="AD70" s="29"/>
      <c r="AE70" s="29"/>
      <c r="AF70" s="29"/>
      <c r="AG70" s="29"/>
      <c r="AH70" s="10"/>
    </row>
    <row r="71" spans="4:34" s="1" customFormat="1" ht="15" customHeight="1">
      <c r="D71" s="4"/>
      <c r="E71" s="57"/>
      <c r="F71" s="17"/>
      <c r="G71" s="27"/>
      <c r="H71" s="17"/>
      <c r="I71" s="25"/>
      <c r="J71" s="5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3"/>
      <c r="X71" s="30"/>
      <c r="Y71" s="59"/>
      <c r="Z71" s="29"/>
      <c r="AA71" s="29"/>
      <c r="AB71" s="29"/>
      <c r="AC71" s="29"/>
      <c r="AD71" s="29"/>
      <c r="AE71" s="29"/>
      <c r="AF71" s="29"/>
      <c r="AG71" s="29"/>
      <c r="AH71" s="10"/>
    </row>
    <row r="72" spans="4:34" s="1" customFormat="1" ht="15" customHeight="1">
      <c r="D72" s="4"/>
      <c r="E72" s="57"/>
      <c r="F72" s="17"/>
      <c r="G72" s="27"/>
      <c r="H72" s="17"/>
      <c r="I72" s="25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3"/>
      <c r="X72" s="30"/>
      <c r="Y72" s="59"/>
      <c r="Z72" s="29"/>
      <c r="AA72" s="29"/>
      <c r="AB72" s="29"/>
      <c r="AC72" s="29"/>
      <c r="AD72" s="29"/>
      <c r="AE72" s="29"/>
      <c r="AF72" s="29"/>
      <c r="AG72" s="29"/>
      <c r="AH72" s="10"/>
    </row>
    <row r="73" spans="4:34" s="1" customFormat="1" ht="15" customHeight="1">
      <c r="D73" s="4"/>
      <c r="E73" s="57"/>
      <c r="F73" s="17"/>
      <c r="G73" s="27"/>
      <c r="H73" s="17"/>
      <c r="I73" s="25"/>
      <c r="J73" s="58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3"/>
      <c r="X73" s="30"/>
      <c r="Y73" s="59"/>
      <c r="Z73" s="29"/>
      <c r="AA73" s="29"/>
      <c r="AB73" s="29"/>
      <c r="AC73" s="29"/>
      <c r="AD73" s="29"/>
      <c r="AE73" s="29"/>
      <c r="AF73" s="29"/>
      <c r="AG73" s="29"/>
      <c r="AH73" s="10"/>
    </row>
    <row r="74" spans="4:34" s="1" customFormat="1" ht="15" customHeight="1">
      <c r="D74" s="4"/>
      <c r="E74" s="57"/>
      <c r="F74" s="17"/>
      <c r="G74" s="27"/>
      <c r="H74" s="17"/>
      <c r="I74" s="25"/>
      <c r="J74" s="58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3"/>
      <c r="X74" s="30"/>
      <c r="Y74" s="59"/>
      <c r="Z74" s="29"/>
      <c r="AA74" s="29"/>
      <c r="AB74" s="29"/>
      <c r="AC74" s="29"/>
      <c r="AD74" s="29"/>
      <c r="AE74" s="29"/>
      <c r="AF74" s="29"/>
      <c r="AG74" s="29"/>
      <c r="AH74" s="10"/>
    </row>
    <row r="75" spans="4:34" s="1" customFormat="1" ht="15" customHeight="1">
      <c r="D75" s="4"/>
      <c r="E75" s="57"/>
      <c r="F75" s="17"/>
      <c r="G75" s="27"/>
      <c r="H75" s="17"/>
      <c r="I75" s="25"/>
      <c r="J75" s="5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3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4:34" s="1" customFormat="1" ht="15" customHeight="1">
      <c r="D76" s="4"/>
      <c r="E76" s="57"/>
      <c r="F76" s="17"/>
      <c r="G76" s="27"/>
      <c r="H76" s="17"/>
      <c r="I76" s="25"/>
      <c r="J76" s="58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3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4:34" s="1" customFormat="1" ht="15" customHeight="1">
      <c r="D77" s="4"/>
      <c r="E77" s="57"/>
      <c r="F77" s="17"/>
      <c r="G77" s="27"/>
      <c r="H77" s="17"/>
      <c r="I77" s="25"/>
      <c r="J77" s="58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3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4:34" s="1" customFormat="1" ht="15" customHeight="1">
      <c r="D78" s="4"/>
      <c r="E78" s="57"/>
      <c r="F78" s="17"/>
      <c r="G78" s="27"/>
      <c r="H78" s="17"/>
      <c r="I78" s="25"/>
      <c r="J78" s="58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3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4:34" s="1" customFormat="1" ht="15" customHeight="1">
      <c r="D79" s="4"/>
      <c r="E79" s="57"/>
      <c r="F79" s="17"/>
      <c r="G79" s="27"/>
      <c r="H79" s="17"/>
      <c r="I79" s="25"/>
      <c r="J79" s="58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3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4:34" s="1" customFormat="1" ht="15" customHeight="1">
      <c r="D80" s="4"/>
      <c r="E80" s="57"/>
      <c r="F80" s="17"/>
      <c r="G80" s="27"/>
      <c r="H80" s="17"/>
      <c r="I80" s="25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3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4:34" s="1" customFormat="1" ht="15" customHeight="1">
      <c r="D81" s="4"/>
      <c r="E81" s="57"/>
      <c r="F81" s="17"/>
      <c r="G81" s="27"/>
      <c r="H81" s="17"/>
      <c r="I81" s="25"/>
      <c r="J81" s="58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3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4:34" s="1" customFormat="1" ht="15" customHeight="1">
      <c r="D82" s="4"/>
      <c r="E82" s="57"/>
      <c r="F82" s="17"/>
      <c r="G82" s="27"/>
      <c r="H82" s="17"/>
      <c r="I82" s="25"/>
      <c r="J82" s="58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3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4:34" s="1" customFormat="1" ht="15" customHeight="1">
      <c r="D83" s="4"/>
      <c r="E83" s="57"/>
      <c r="F83" s="17"/>
      <c r="G83" s="27"/>
      <c r="H83" s="17"/>
      <c r="I83" s="25"/>
      <c r="J83" s="58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3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4:34" s="1" customFormat="1" ht="15" customHeight="1">
      <c r="D84" s="5"/>
      <c r="E84" s="60"/>
      <c r="F84" s="61"/>
      <c r="G84" s="61"/>
      <c r="H84" s="61"/>
      <c r="I84" s="62"/>
      <c r="J84" s="58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3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4:34" s="1" customFormat="1" ht="15" customHeight="1">
      <c r="D85" s="4"/>
      <c r="E85" s="57"/>
      <c r="F85" s="17"/>
      <c r="G85" s="27"/>
      <c r="H85" s="17"/>
      <c r="I85" s="25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3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4:34" s="1" customFormat="1" ht="15" customHeight="1">
      <c r="D86" s="5"/>
      <c r="E86" s="60"/>
      <c r="F86" s="61"/>
      <c r="G86" s="61"/>
      <c r="H86" s="61"/>
      <c r="I86" s="62"/>
      <c r="J86" s="58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3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4:34" s="1" customFormat="1" ht="15" customHeight="1">
      <c r="D87" s="4"/>
      <c r="E87" s="57"/>
      <c r="F87" s="17"/>
      <c r="G87" s="27"/>
      <c r="H87" s="17"/>
      <c r="I87" s="25"/>
      <c r="J87" s="58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3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4:34" s="1" customFormat="1" ht="15" customHeight="1">
      <c r="D88" s="4"/>
      <c r="E88" s="57"/>
      <c r="F88" s="17"/>
      <c r="G88" s="27"/>
      <c r="H88" s="17"/>
      <c r="I88" s="25"/>
      <c r="J88" s="58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3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4:34" s="1" customFormat="1" ht="15" customHeight="1">
      <c r="D89" s="4"/>
      <c r="E89" s="57"/>
      <c r="F89" s="17"/>
      <c r="G89" s="27"/>
      <c r="H89" s="17"/>
      <c r="I89" s="25"/>
      <c r="J89" s="5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3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4:34" s="1" customFormat="1" ht="15" customHeight="1">
      <c r="D90" s="4"/>
      <c r="E90" s="57"/>
      <c r="F90" s="17"/>
      <c r="G90" s="27"/>
      <c r="H90" s="17"/>
      <c r="I90" s="25"/>
      <c r="J90" s="58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3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4:34" s="1" customFormat="1" ht="15" customHeight="1">
      <c r="D91" s="4"/>
      <c r="E91" s="57"/>
      <c r="F91" s="17"/>
      <c r="G91" s="27"/>
      <c r="H91" s="17"/>
      <c r="I91" s="25"/>
      <c r="J91" s="5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3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4:34" s="1" customFormat="1" ht="15" customHeight="1">
      <c r="D92" s="5"/>
      <c r="E92" s="60"/>
      <c r="F92" s="61"/>
      <c r="G92" s="61"/>
      <c r="H92" s="61"/>
      <c r="I92" s="62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3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4:34" s="1" customFormat="1" ht="15" customHeight="1">
      <c r="D93" s="4"/>
      <c r="E93" s="57"/>
      <c r="F93" s="17"/>
      <c r="G93" s="27"/>
      <c r="H93" s="17"/>
      <c r="I93" s="25"/>
      <c r="J93" s="58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3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4:34" s="1" customFormat="1" ht="15" customHeight="1">
      <c r="D94" s="4"/>
      <c r="E94" s="57"/>
      <c r="F94" s="17"/>
      <c r="G94" s="27"/>
      <c r="H94" s="17"/>
      <c r="I94" s="25"/>
      <c r="J94" s="58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3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4:34" s="1" customFormat="1" ht="15" customHeight="1">
      <c r="D95" s="4"/>
      <c r="E95" s="57"/>
      <c r="F95" s="17"/>
      <c r="G95" s="27"/>
      <c r="H95" s="17"/>
      <c r="I95" s="25"/>
      <c r="J95" s="5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3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4:34" s="1" customFormat="1" ht="15" customHeight="1">
      <c r="D96" s="4"/>
      <c r="E96" s="57"/>
      <c r="F96" s="17"/>
      <c r="G96" s="27"/>
      <c r="H96" s="17"/>
      <c r="I96" s="25"/>
      <c r="J96" s="5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3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4:34" s="1" customFormat="1" ht="15" customHeight="1">
      <c r="D97" s="5"/>
      <c r="E97" s="60"/>
      <c r="F97" s="61"/>
      <c r="G97" s="61"/>
      <c r="H97" s="61"/>
      <c r="I97" s="62"/>
      <c r="J97" s="5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3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4"/>
      <c r="E98" s="57"/>
      <c r="F98" s="17"/>
      <c r="G98" s="27"/>
      <c r="H98" s="17"/>
      <c r="I98" s="25"/>
      <c r="J98" s="58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3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3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4"/>
      <c r="E100" s="57"/>
      <c r="F100" s="17"/>
      <c r="G100" s="27"/>
      <c r="H100" s="17"/>
      <c r="I100" s="25"/>
      <c r="J100" s="58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58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58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4"/>
      <c r="E108" s="57"/>
      <c r="F108" s="17"/>
      <c r="G108" s="27"/>
      <c r="H108" s="17"/>
      <c r="I108" s="25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5"/>
      <c r="E111" s="60"/>
      <c r="F111" s="61"/>
      <c r="G111" s="61"/>
      <c r="H111" s="61"/>
      <c r="I111" s="62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58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4"/>
      <c r="E116" s="57"/>
      <c r="F116" s="17"/>
      <c r="G116" s="27"/>
      <c r="H116" s="17"/>
      <c r="I116" s="25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58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5"/>
      <c r="E125" s="60"/>
      <c r="F125" s="61"/>
      <c r="G125" s="61"/>
      <c r="H125" s="61"/>
      <c r="I125" s="62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58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41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68"/>
      <c r="Y131" s="69"/>
      <c r="Z131" s="70"/>
      <c r="AA131" s="70"/>
      <c r="AB131" s="70"/>
      <c r="AC131" s="70"/>
      <c r="AD131" s="70"/>
      <c r="AE131" s="70"/>
      <c r="AF131" s="70"/>
      <c r="AG131" s="70"/>
      <c r="AH131" s="11"/>
      <c r="AI131" s="12"/>
      <c r="AJ131" s="12"/>
      <c r="AK131" s="12"/>
      <c r="AL131" s="12"/>
      <c r="AM131" s="12"/>
      <c r="AN131" s="12"/>
      <c r="AO131" s="12"/>
    </row>
    <row r="132" spans="4:41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68"/>
      <c r="Y132" s="69"/>
      <c r="Z132" s="70"/>
      <c r="AA132" s="70"/>
      <c r="AB132" s="70"/>
      <c r="AC132" s="70"/>
      <c r="AD132" s="70"/>
      <c r="AE132" s="70"/>
      <c r="AF132" s="70"/>
      <c r="AG132" s="70"/>
      <c r="AH132" s="11"/>
      <c r="AI132" s="12"/>
      <c r="AJ132" s="12"/>
      <c r="AK132" s="12"/>
      <c r="AL132" s="12"/>
      <c r="AM132" s="12"/>
      <c r="AN132" s="12"/>
      <c r="AO132" s="12"/>
    </row>
    <row r="133" spans="4:43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68"/>
      <c r="Y133" s="69"/>
      <c r="Z133" s="70"/>
      <c r="AA133" s="70"/>
      <c r="AB133" s="70"/>
      <c r="AC133" s="70"/>
      <c r="AD133" s="70"/>
      <c r="AE133" s="70"/>
      <c r="AF133" s="70"/>
      <c r="AG133" s="70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4:43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68"/>
      <c r="Y134" s="69"/>
      <c r="Z134" s="70"/>
      <c r="AA134" s="70"/>
      <c r="AB134" s="70"/>
      <c r="AC134" s="70"/>
      <c r="AD134" s="70"/>
      <c r="AE134" s="70"/>
      <c r="AF134" s="70"/>
      <c r="AG134" s="70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4:43" s="1" customFormat="1" ht="15" customHeight="1">
      <c r="D135" s="4"/>
      <c r="E135" s="57"/>
      <c r="F135" s="17"/>
      <c r="G135" s="27"/>
      <c r="H135" s="17"/>
      <c r="I135" s="25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68"/>
      <c r="Y135" s="69"/>
      <c r="Z135" s="70"/>
      <c r="AA135" s="70"/>
      <c r="AB135" s="70"/>
      <c r="AC135" s="70"/>
      <c r="AD135" s="70"/>
      <c r="AE135" s="70"/>
      <c r="AF135" s="70"/>
      <c r="AG135" s="70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4:43" s="1" customFormat="1" ht="15" customHeight="1">
      <c r="D136" s="4"/>
      <c r="E136" s="57"/>
      <c r="F136" s="17"/>
      <c r="G136" s="27"/>
      <c r="H136" s="17"/>
      <c r="I136" s="25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68"/>
      <c r="Y136" s="69"/>
      <c r="Z136" s="70"/>
      <c r="AA136" s="70"/>
      <c r="AB136" s="70"/>
      <c r="AC136" s="70"/>
      <c r="AD136" s="70"/>
      <c r="AE136" s="70"/>
      <c r="AF136" s="70"/>
      <c r="AG136" s="70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4:43" s="1" customFormat="1" ht="15" customHeight="1">
      <c r="D137" s="4"/>
      <c r="E137" s="57"/>
      <c r="F137" s="17"/>
      <c r="G137" s="27"/>
      <c r="H137" s="17"/>
      <c r="I137" s="25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68"/>
      <c r="Y137" s="69"/>
      <c r="Z137" s="70"/>
      <c r="AA137" s="70"/>
      <c r="AB137" s="70"/>
      <c r="AC137" s="70"/>
      <c r="AD137" s="70"/>
      <c r="AE137" s="70"/>
      <c r="AF137" s="70"/>
      <c r="AG137" s="70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4:43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68"/>
      <c r="Y138" s="69"/>
      <c r="Z138" s="70"/>
      <c r="AA138" s="70"/>
      <c r="AB138" s="70"/>
      <c r="AC138" s="70"/>
      <c r="AD138" s="70"/>
      <c r="AE138" s="70"/>
      <c r="AF138" s="70"/>
      <c r="AG138" s="70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4:43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69"/>
      <c r="Z139" s="70"/>
      <c r="AA139" s="70"/>
      <c r="AB139" s="70"/>
      <c r="AC139" s="70"/>
      <c r="AD139" s="70"/>
      <c r="AE139" s="70"/>
      <c r="AF139" s="70"/>
      <c r="AG139" s="70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4:43" s="1" customFormat="1" ht="15" customHeight="1">
      <c r="D140" s="4"/>
      <c r="E140" s="57"/>
      <c r="F140" s="17"/>
      <c r="G140" s="27"/>
      <c r="H140" s="17"/>
      <c r="I140" s="25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69"/>
      <c r="Z140" s="70"/>
      <c r="AA140" s="70"/>
      <c r="AB140" s="70"/>
      <c r="AC140" s="70"/>
      <c r="AD140" s="70"/>
      <c r="AE140" s="70"/>
      <c r="AF140" s="70"/>
      <c r="AG140" s="70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s="1" customFormat="1" ht="15" customHeight="1">
      <c r="B141" s="12"/>
      <c r="C141" s="12"/>
      <c r="D141" s="6"/>
      <c r="E141" s="64"/>
      <c r="F141" s="65"/>
      <c r="G141" s="65"/>
      <c r="H141" s="65"/>
      <c r="I141" s="66"/>
      <c r="J141" s="5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69"/>
      <c r="Z141" s="70"/>
      <c r="AA141" s="70"/>
      <c r="AB141" s="70"/>
      <c r="AC141" s="70"/>
      <c r="AD141" s="70"/>
      <c r="AE141" s="70"/>
      <c r="AF141" s="70"/>
      <c r="AG141" s="70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43" s="1" customFormat="1" ht="15" customHeight="1">
      <c r="B142" s="12"/>
      <c r="C142" s="12"/>
      <c r="D142" s="6"/>
      <c r="E142" s="64"/>
      <c r="F142" s="65"/>
      <c r="G142" s="65"/>
      <c r="H142" s="65"/>
      <c r="I142" s="66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69"/>
      <c r="Z142" s="70"/>
      <c r="AA142" s="70"/>
      <c r="AB142" s="70"/>
      <c r="AC142" s="70"/>
      <c r="AD142" s="70"/>
      <c r="AE142" s="70"/>
      <c r="AF142" s="70"/>
      <c r="AG142" s="70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:43" s="1" customFormat="1" ht="15" customHeight="1">
      <c r="B143" s="12"/>
      <c r="C143" s="12"/>
      <c r="D143" s="6"/>
      <c r="E143" s="64"/>
      <c r="F143" s="65"/>
      <c r="G143" s="65"/>
      <c r="H143" s="65"/>
      <c r="I143" s="66"/>
      <c r="J143" s="5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69"/>
      <c r="Z143" s="70"/>
      <c r="AA143" s="70"/>
      <c r="AB143" s="70"/>
      <c r="AC143" s="70"/>
      <c r="AD143" s="70"/>
      <c r="AE143" s="70"/>
      <c r="AF143" s="70"/>
      <c r="AG143" s="70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s="1" customFormat="1" ht="15" customHeight="1">
      <c r="B144" s="12"/>
      <c r="C144" s="12"/>
      <c r="D144" s="6"/>
      <c r="E144" s="64"/>
      <c r="F144" s="65"/>
      <c r="G144" s="65"/>
      <c r="H144" s="65"/>
      <c r="I144" s="66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69"/>
      <c r="Z144" s="70"/>
      <c r="AA144" s="70"/>
      <c r="AB144" s="70"/>
      <c r="AC144" s="70"/>
      <c r="AD144" s="70"/>
      <c r="AE144" s="70"/>
      <c r="AF144" s="70"/>
      <c r="AG144" s="70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43" s="1" customFormat="1" ht="15" customHeight="1">
      <c r="B145" s="12"/>
      <c r="C145" s="12"/>
      <c r="D145" s="6"/>
      <c r="E145" s="64"/>
      <c r="F145" s="65"/>
      <c r="G145" s="65"/>
      <c r="H145" s="65"/>
      <c r="I145" s="66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69"/>
      <c r="Z145" s="70"/>
      <c r="AA145" s="70"/>
      <c r="AB145" s="70"/>
      <c r="AC145" s="70"/>
      <c r="AD145" s="70"/>
      <c r="AE145" s="70"/>
      <c r="AF145" s="70"/>
      <c r="AG145" s="70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:43" s="1" customFormat="1" ht="15" customHeight="1">
      <c r="B146" s="12"/>
      <c r="C146" s="12"/>
      <c r="D146" s="6"/>
      <c r="E146" s="64"/>
      <c r="F146" s="65"/>
      <c r="G146" s="65"/>
      <c r="H146" s="65"/>
      <c r="I146" s="66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69"/>
      <c r="Z146" s="70"/>
      <c r="AA146" s="70"/>
      <c r="AB146" s="70"/>
      <c r="AC146" s="70"/>
      <c r="AD146" s="70"/>
      <c r="AE146" s="70"/>
      <c r="AF146" s="70"/>
      <c r="AG146" s="70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s="1" customFormat="1" ht="15" customHeight="1">
      <c r="B147" s="12"/>
      <c r="C147" s="12"/>
      <c r="D147" s="6"/>
      <c r="E147" s="64"/>
      <c r="F147" s="65"/>
      <c r="G147" s="65"/>
      <c r="H147" s="65"/>
      <c r="I147" s="66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69"/>
      <c r="Z147" s="70"/>
      <c r="AA147" s="70"/>
      <c r="AB147" s="70"/>
      <c r="AC147" s="70"/>
      <c r="AD147" s="70"/>
      <c r="AE147" s="70"/>
      <c r="AF147" s="70"/>
      <c r="AG147" s="70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43" s="1" customFormat="1" ht="15" customHeight="1">
      <c r="B148" s="12"/>
      <c r="C148" s="12"/>
      <c r="D148" s="6"/>
      <c r="E148" s="64"/>
      <c r="F148" s="65"/>
      <c r="G148" s="65"/>
      <c r="H148" s="65"/>
      <c r="I148" s="66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69"/>
      <c r="Z148" s="70"/>
      <c r="AA148" s="70"/>
      <c r="AB148" s="70"/>
      <c r="AC148" s="70"/>
      <c r="AD148" s="70"/>
      <c r="AE148" s="70"/>
      <c r="AF148" s="70"/>
      <c r="AG148" s="70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:43" s="1" customFormat="1" ht="15" customHeight="1">
      <c r="B149" s="12"/>
      <c r="C149" s="12"/>
      <c r="D149" s="6"/>
      <c r="E149" s="64"/>
      <c r="F149" s="65"/>
      <c r="G149" s="65"/>
      <c r="H149" s="65"/>
      <c r="I149" s="66"/>
      <c r="J149" s="58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69"/>
      <c r="Z149" s="70"/>
      <c r="AA149" s="70"/>
      <c r="AB149" s="70"/>
      <c r="AC149" s="70"/>
      <c r="AD149" s="70"/>
      <c r="AE149" s="70"/>
      <c r="AF149" s="70"/>
      <c r="AG149" s="70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43" s="1" customFormat="1" ht="15" customHeight="1">
      <c r="B150" s="12"/>
      <c r="C150" s="12"/>
      <c r="D150" s="6"/>
      <c r="E150" s="64"/>
      <c r="F150" s="65"/>
      <c r="G150" s="65"/>
      <c r="H150" s="65"/>
      <c r="I150" s="66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69"/>
      <c r="Z150" s="70"/>
      <c r="AA150" s="70"/>
      <c r="AB150" s="70"/>
      <c r="AC150" s="70"/>
      <c r="AD150" s="70"/>
      <c r="AE150" s="70"/>
      <c r="AF150" s="70"/>
      <c r="AG150" s="70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:43" s="1" customFormat="1" ht="15" customHeight="1">
      <c r="B151" s="12"/>
      <c r="C151" s="12"/>
      <c r="D151" s="6"/>
      <c r="E151" s="64"/>
      <c r="F151" s="65"/>
      <c r="G151" s="65"/>
      <c r="H151" s="65"/>
      <c r="I151" s="66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69"/>
      <c r="Z151" s="70"/>
      <c r="AA151" s="70"/>
      <c r="AB151" s="70"/>
      <c r="AC151" s="70"/>
      <c r="AD151" s="70"/>
      <c r="AE151" s="70"/>
      <c r="AF151" s="70"/>
      <c r="AG151" s="70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:43" s="1" customFormat="1" ht="15" customHeight="1">
      <c r="B152" s="12"/>
      <c r="C152" s="12"/>
      <c r="D152" s="6"/>
      <c r="E152" s="64"/>
      <c r="F152" s="65"/>
      <c r="G152" s="65"/>
      <c r="H152" s="65"/>
      <c r="I152" s="66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69"/>
      <c r="Z152" s="70"/>
      <c r="AA152" s="70"/>
      <c r="AB152" s="70"/>
      <c r="AC152" s="70"/>
      <c r="AD152" s="70"/>
      <c r="AE152" s="70"/>
      <c r="AF152" s="70"/>
      <c r="AG152" s="70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43" s="1" customFormat="1" ht="15" customHeight="1">
      <c r="B153" s="12"/>
      <c r="C153" s="12"/>
      <c r="D153" s="6"/>
      <c r="E153" s="64"/>
      <c r="F153" s="65"/>
      <c r="G153" s="65"/>
      <c r="H153" s="65"/>
      <c r="I153" s="66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69"/>
      <c r="Z153" s="70"/>
      <c r="AA153" s="70"/>
      <c r="AB153" s="70"/>
      <c r="AC153" s="70"/>
      <c r="AD153" s="70"/>
      <c r="AE153" s="70"/>
      <c r="AF153" s="70"/>
      <c r="AG153" s="70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:43" s="1" customFormat="1" ht="15" customHeight="1">
      <c r="B154" s="12"/>
      <c r="C154" s="12"/>
      <c r="D154" s="6"/>
      <c r="E154" s="64"/>
      <c r="F154" s="65"/>
      <c r="G154" s="65"/>
      <c r="H154" s="65"/>
      <c r="I154" s="66"/>
      <c r="J154" s="58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69"/>
      <c r="Z154" s="70"/>
      <c r="AA154" s="70"/>
      <c r="AB154" s="70"/>
      <c r="AC154" s="70"/>
      <c r="AD154" s="70"/>
      <c r="AE154" s="70"/>
      <c r="AF154" s="70"/>
      <c r="AG154" s="70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43" s="1" customFormat="1" ht="15" customHeight="1">
      <c r="B155" s="12"/>
      <c r="C155" s="12"/>
      <c r="D155" s="6"/>
      <c r="E155" s="64"/>
      <c r="F155" s="65"/>
      <c r="G155" s="65"/>
      <c r="H155" s="65"/>
      <c r="I155" s="66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69"/>
      <c r="Z155" s="70"/>
      <c r="AA155" s="70"/>
      <c r="AB155" s="70"/>
      <c r="AC155" s="70"/>
      <c r="AD155" s="70"/>
      <c r="AE155" s="70"/>
      <c r="AF155" s="70"/>
      <c r="AG155" s="70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" customFormat="1" ht="15" customHeight="1">
      <c r="A156" s="12"/>
      <c r="B156" s="12"/>
      <c r="C156" s="12"/>
      <c r="D156" s="6"/>
      <c r="E156" s="64"/>
      <c r="F156" s="65"/>
      <c r="G156" s="65"/>
      <c r="H156" s="65"/>
      <c r="I156" s="66"/>
      <c r="J156" s="67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9"/>
      <c r="Z156" s="70"/>
      <c r="AA156" s="70"/>
      <c r="AB156" s="70"/>
      <c r="AC156" s="70"/>
      <c r="AD156" s="70"/>
      <c r="AE156" s="70"/>
      <c r="AF156" s="70"/>
      <c r="AG156" s="70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" customFormat="1" ht="15" customHeight="1">
      <c r="A157" s="12"/>
      <c r="B157" s="12"/>
      <c r="C157" s="12"/>
      <c r="D157" s="6"/>
      <c r="E157" s="64"/>
      <c r="F157" s="65"/>
      <c r="G157" s="65"/>
      <c r="H157" s="65"/>
      <c r="I157" s="66"/>
      <c r="J157" s="67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9"/>
      <c r="Z157" s="70"/>
      <c r="AA157" s="70"/>
      <c r="AB157" s="70"/>
      <c r="AC157" s="70"/>
      <c r="AD157" s="70"/>
      <c r="AE157" s="70"/>
      <c r="AF157" s="70"/>
      <c r="AG157" s="70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" customFormat="1" ht="15" customHeight="1">
      <c r="A158" s="12"/>
      <c r="B158" s="12"/>
      <c r="C158" s="12"/>
      <c r="D158" s="6"/>
      <c r="E158" s="64"/>
      <c r="F158" s="65"/>
      <c r="G158" s="65"/>
      <c r="H158" s="65"/>
      <c r="I158" s="66"/>
      <c r="J158" s="67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9"/>
      <c r="Z158" s="70"/>
      <c r="AA158" s="70"/>
      <c r="AB158" s="70"/>
      <c r="AC158" s="70"/>
      <c r="AD158" s="70"/>
      <c r="AE158" s="70"/>
      <c r="AF158" s="70"/>
      <c r="AG158" s="70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" customFormat="1" ht="15" customHeight="1">
      <c r="A159" s="12"/>
      <c r="B159" s="12"/>
      <c r="C159" s="12"/>
      <c r="D159" s="6"/>
      <c r="E159" s="64"/>
      <c r="F159" s="65"/>
      <c r="G159" s="65"/>
      <c r="H159" s="65"/>
      <c r="I159" s="66"/>
      <c r="J159" s="67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" customFormat="1" ht="15" customHeight="1">
      <c r="A160" s="12"/>
      <c r="B160" s="12"/>
      <c r="C160" s="12"/>
      <c r="D160" s="6"/>
      <c r="E160" s="64"/>
      <c r="F160" s="65"/>
      <c r="G160" s="65"/>
      <c r="H160" s="65"/>
      <c r="I160" s="66"/>
      <c r="J160" s="67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" customFormat="1" ht="15" customHeight="1">
      <c r="A161" s="12"/>
      <c r="B161" s="12"/>
      <c r="C161" s="12"/>
      <c r="D161" s="6"/>
      <c r="E161" s="64"/>
      <c r="F161" s="65"/>
      <c r="G161" s="65"/>
      <c r="H161" s="65"/>
      <c r="I161" s="66"/>
      <c r="J161" s="67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" customFormat="1" ht="15" customHeight="1">
      <c r="A162" s="12"/>
      <c r="B162" s="12"/>
      <c r="C162" s="12"/>
      <c r="D162" s="6"/>
      <c r="E162" s="64"/>
      <c r="F162" s="65"/>
      <c r="G162" s="65"/>
      <c r="H162" s="65"/>
      <c r="I162" s="66"/>
      <c r="J162" s="67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" customFormat="1" ht="15" customHeight="1">
      <c r="A163" s="12"/>
      <c r="B163" s="12"/>
      <c r="C163" s="12"/>
      <c r="D163" s="6"/>
      <c r="E163" s="64"/>
      <c r="F163" s="65"/>
      <c r="G163" s="65"/>
      <c r="H163" s="65"/>
      <c r="I163" s="66"/>
      <c r="J163" s="67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" customFormat="1" ht="15" customHeight="1">
      <c r="A164" s="12"/>
      <c r="B164" s="12"/>
      <c r="C164" s="12"/>
      <c r="D164" s="6"/>
      <c r="E164" s="64"/>
      <c r="F164" s="65"/>
      <c r="G164" s="65"/>
      <c r="H164" s="65"/>
      <c r="I164" s="66"/>
      <c r="J164" s="67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" customFormat="1" ht="15" customHeight="1">
      <c r="A165" s="12"/>
      <c r="B165" s="12"/>
      <c r="C165" s="12"/>
      <c r="D165" s="6"/>
      <c r="E165" s="64"/>
      <c r="F165" s="65"/>
      <c r="G165" s="65"/>
      <c r="H165" s="65"/>
      <c r="I165" s="66"/>
      <c r="J165" s="67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" customFormat="1" ht="15" customHeight="1">
      <c r="A166" s="12"/>
      <c r="B166" s="12"/>
      <c r="C166" s="12"/>
      <c r="D166" s="6"/>
      <c r="E166" s="64"/>
      <c r="F166" s="65"/>
      <c r="G166" s="65"/>
      <c r="H166" s="65"/>
      <c r="I166" s="66"/>
      <c r="J166" s="67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" customFormat="1" ht="15" customHeight="1">
      <c r="A167" s="12"/>
      <c r="B167" s="12"/>
      <c r="C167" s="12"/>
      <c r="D167" s="6"/>
      <c r="E167" s="64"/>
      <c r="F167" s="65"/>
      <c r="G167" s="65"/>
      <c r="H167" s="65"/>
      <c r="I167" s="66"/>
      <c r="J167" s="67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</row>
  </sheetData>
  <sheetProtection formatCells="0" sort="0"/>
  <protectedRanges>
    <protectedRange password="C1D0" sqref="Y5:AP11" name="Intervalo1"/>
  </protectedRanges>
  <mergeCells count="12">
    <mergeCell ref="A2:J2"/>
    <mergeCell ref="A3:J3"/>
    <mergeCell ref="U6:V6"/>
    <mergeCell ref="K6:L6"/>
    <mergeCell ref="M6:N6"/>
    <mergeCell ref="O6:P6"/>
    <mergeCell ref="Q6:R6"/>
    <mergeCell ref="S6:T6"/>
    <mergeCell ref="E27:I27"/>
    <mergeCell ref="E22:I22"/>
    <mergeCell ref="E17:I17"/>
    <mergeCell ref="E5:G5"/>
  </mergeCells>
  <conditionalFormatting sqref="AG6:AG11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5">
    <tabColor indexed="22"/>
  </sheetPr>
  <dimension ref="A1:AQ167"/>
  <sheetViews>
    <sheetView showGridLines="0" showOutlineSymbols="0" zoomScale="75" zoomScaleNormal="75" workbookViewId="0" topLeftCell="A1">
      <pane ySplit="3" topLeftCell="BM4" activePane="bottomLeft" state="frozen"/>
      <selection pane="topLeft" activeCell="A2" sqref="B2"/>
      <selection pane="bottomLeft" activeCell="A7" sqref="A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23.7109375" style="66" customWidth="1"/>
    <col min="10" max="10" width="1.57421875" style="67" customWidth="1"/>
    <col min="11" max="11" width="9.140625" style="65" hidden="1" customWidth="1"/>
    <col min="12" max="12" width="12.14062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6.8515625" style="65" hidden="1" customWidth="1"/>
    <col min="18" max="18" width="12.140625" style="65" hidden="1" customWidth="1"/>
    <col min="19" max="19" width="7.140625" style="65" hidden="1" customWidth="1"/>
    <col min="20" max="20" width="12.14062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3.7109375" style="69" customWidth="1"/>
    <col min="26" max="32" width="4.7109375" style="70" customWidth="1"/>
    <col min="33" max="33" width="10.00390625" style="70" bestFit="1" customWidth="1"/>
    <col min="34" max="34" width="8.28125" style="11" bestFit="1" customWidth="1"/>
    <col min="35" max="39" width="8.421875" style="12" bestFit="1" customWidth="1"/>
    <col min="40" max="40" width="8.28125" style="12" customWidth="1"/>
    <col min="41" max="41" width="13.8515625" style="12" customWidth="1"/>
    <col min="42" max="42" width="15.7109375" style="12" hidden="1" customWidth="1"/>
    <col min="43" max="16384" width="15.7109375" style="12" customWidth="1"/>
  </cols>
  <sheetData>
    <row r="1" spans="5:28" s="1" customFormat="1" ht="15" customHeight="1">
      <c r="E1" s="16"/>
      <c r="F1" s="17"/>
      <c r="G1" s="17"/>
      <c r="H1" s="17"/>
      <c r="I1" s="18"/>
      <c r="J1" s="19"/>
      <c r="K1" s="20" t="s">
        <v>0</v>
      </c>
      <c r="L1" s="21">
        <v>3</v>
      </c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4"/>
      <c r="Y1" s="13"/>
      <c r="Z1" s="14"/>
      <c r="AA1" s="15"/>
      <c r="AB1" s="14"/>
    </row>
    <row r="2" spans="1:23" s="1" customFormat="1" ht="29.25" customHeight="1">
      <c r="A2" s="429" t="s">
        <v>56</v>
      </c>
      <c r="B2" s="412"/>
      <c r="C2" s="412"/>
      <c r="D2" s="412"/>
      <c r="E2" s="412"/>
      <c r="F2" s="412"/>
      <c r="G2" s="412"/>
      <c r="H2" s="412"/>
      <c r="I2" s="412"/>
      <c r="J2" s="412"/>
      <c r="K2" s="71" t="s">
        <v>18</v>
      </c>
      <c r="L2" s="21">
        <v>1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</row>
    <row r="3" spans="1:23" s="1" customFormat="1" ht="62.2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71" t="s">
        <v>19</v>
      </c>
      <c r="L3" s="21">
        <v>0</v>
      </c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</row>
    <row r="4" spans="4:34" s="1" customFormat="1" ht="15" customHeight="1" thickBot="1">
      <c r="D4" s="74"/>
      <c r="E4" s="75"/>
      <c r="F4" s="76"/>
      <c r="G4" s="77"/>
      <c r="H4" s="73"/>
      <c r="I4" s="73"/>
      <c r="J4" s="78"/>
      <c r="K4" s="77"/>
      <c r="L4" s="79"/>
      <c r="M4" s="79"/>
      <c r="N4" s="79"/>
      <c r="O4" s="79"/>
      <c r="P4" s="80"/>
      <c r="Q4" s="80"/>
      <c r="R4" s="80"/>
      <c r="S4" s="80"/>
      <c r="T4" s="80"/>
      <c r="U4" s="80"/>
      <c r="V4" s="80"/>
      <c r="W4" s="80"/>
      <c r="X4" s="101"/>
      <c r="Y4" s="101"/>
      <c r="AH4" s="8"/>
    </row>
    <row r="5" spans="4:41" s="1" customFormat="1" ht="15" customHeight="1" thickBot="1">
      <c r="D5" s="81"/>
      <c r="E5" s="428"/>
      <c r="F5" s="428"/>
      <c r="G5" s="428"/>
      <c r="H5" s="83"/>
      <c r="I5" s="84"/>
      <c r="J5" s="85"/>
      <c r="K5" s="86"/>
      <c r="L5" s="87"/>
      <c r="M5" s="87"/>
      <c r="N5" s="87"/>
      <c r="O5" s="87"/>
      <c r="P5" s="82"/>
      <c r="Q5" s="82"/>
      <c r="R5" s="82"/>
      <c r="S5" s="82"/>
      <c r="T5" s="82"/>
      <c r="U5" s="82"/>
      <c r="V5" s="82"/>
      <c r="W5" s="82"/>
      <c r="X5" s="219" t="s">
        <v>1</v>
      </c>
      <c r="Y5" s="220" t="s">
        <v>79</v>
      </c>
      <c r="Z5" s="221" t="s">
        <v>12</v>
      </c>
      <c r="AA5" s="221" t="s">
        <v>11</v>
      </c>
      <c r="AB5" s="221" t="s">
        <v>13</v>
      </c>
      <c r="AC5" s="221" t="s">
        <v>14</v>
      </c>
      <c r="AD5" s="221" t="s">
        <v>15</v>
      </c>
      <c r="AE5" s="221" t="s">
        <v>16</v>
      </c>
      <c r="AF5" s="221" t="s">
        <v>2</v>
      </c>
      <c r="AG5" s="221" t="s">
        <v>17</v>
      </c>
      <c r="AH5" s="222" t="s">
        <v>20</v>
      </c>
      <c r="AI5" s="222" t="s">
        <v>21</v>
      </c>
      <c r="AJ5" s="222" t="s">
        <v>22</v>
      </c>
      <c r="AK5" s="222" t="s">
        <v>23</v>
      </c>
      <c r="AL5" s="223" t="s">
        <v>42</v>
      </c>
      <c r="AM5" s="223" t="s">
        <v>43</v>
      </c>
      <c r="AN5" s="223" t="s">
        <v>44</v>
      </c>
      <c r="AO5" s="224" t="s">
        <v>45</v>
      </c>
    </row>
    <row r="6" spans="2:42" s="1" customFormat="1" ht="15" customHeight="1">
      <c r="B6" s="1" t="s">
        <v>96</v>
      </c>
      <c r="D6" s="88"/>
      <c r="E6" s="89"/>
      <c r="F6" s="87"/>
      <c r="G6" s="90"/>
      <c r="H6" s="87"/>
      <c r="I6" s="203" t="s">
        <v>94</v>
      </c>
      <c r="J6" s="85"/>
      <c r="K6" s="414" t="s">
        <v>3</v>
      </c>
      <c r="L6" s="414"/>
      <c r="M6" s="414" t="s">
        <v>4</v>
      </c>
      <c r="N6" s="414"/>
      <c r="O6" s="414" t="s">
        <v>5</v>
      </c>
      <c r="P6" s="414"/>
      <c r="Q6" s="414" t="s">
        <v>6</v>
      </c>
      <c r="R6" s="414"/>
      <c r="S6" s="414" t="s">
        <v>7</v>
      </c>
      <c r="T6" s="414"/>
      <c r="U6" s="414" t="s">
        <v>8</v>
      </c>
      <c r="V6" s="414"/>
      <c r="W6" s="82"/>
      <c r="X6" s="282">
        <v>1</v>
      </c>
      <c r="Y6" s="283" t="str">
        <f>CHAVES!E20</f>
        <v>Cristiano Paffrath</v>
      </c>
      <c r="Z6" s="284">
        <f aca="true" t="shared" si="0" ref="Z6:Z11">SUMIF($E$8:$E$30,Y6,$K$8:$K$41)+SUMIF($I$8:$I$30,Y6,$L$8:$L$41)</f>
        <v>15</v>
      </c>
      <c r="AA6" s="285">
        <f aca="true" t="shared" si="1" ref="AA6:AA11">SUMIF($E$8:$E$30,Y6,$M$8:$M$41)+SUMIF($I$8:$I$30,Y6,$N$8:$N$41)</f>
        <v>5</v>
      </c>
      <c r="AB6" s="285">
        <f aca="true" t="shared" si="2" ref="AB6:AB11">SUMIF($E$8:$E$30,Y6,$Q$8:$Q$41)+SUMIF($I$8:$I$30,Y6,$R$8:$R$41)</f>
        <v>5</v>
      </c>
      <c r="AC6" s="285">
        <f aca="true" t="shared" si="3" ref="AC6:AC11">SUMIF($E$8:$E$30,Y6,$S$8:$S$41)+SUMIF($I$8:$I$30,Y6,$T$8:$T$41)</f>
        <v>0</v>
      </c>
      <c r="AD6" s="285">
        <f aca="true" t="shared" si="4" ref="AD6:AD11">SUMIF($E$8:$E$30,Y6,$U$8:$U$41)+SUMIF($I$8:$I$30,Y6,$V$8:$V$41)</f>
        <v>0</v>
      </c>
      <c r="AE6" s="285">
        <f aca="true" t="shared" si="5" ref="AE6:AE11">SUMIF($E$8:$E$30,Y6,$O$8:$O$41)+SUMIF($I$8:$I$30,Y6,$P$8:$P$41)</f>
        <v>21</v>
      </c>
      <c r="AF6" s="285">
        <f aca="true" t="shared" si="6" ref="AF6:AF11">SUMIF($E$8:$E$30,Y6,$P$8:$P$41)+SUMIF($I$8:$I$30,Y6,$O$8:$O$41)</f>
        <v>4</v>
      </c>
      <c r="AG6" s="286">
        <f aca="true" t="shared" si="7" ref="AG6:AG11">AE6-AF6</f>
        <v>17</v>
      </c>
      <c r="AH6" s="287">
        <f aca="true" t="shared" si="8" ref="AH6:AH11">IF(AA6=0,0,Z6/(AA6*3))</f>
        <v>1</v>
      </c>
      <c r="AI6" s="288">
        <f aca="true" t="shared" si="9" ref="AI6:AI11">IF($AA6=0,"0",$AE6/$AA6)</f>
        <v>4.2</v>
      </c>
      <c r="AJ6" s="288">
        <f aca="true" t="shared" si="10" ref="AJ6:AJ11">IF($AA6=0,"0",$AF6/$AA6)</f>
        <v>0.8</v>
      </c>
      <c r="AK6" s="288">
        <f aca="true" t="shared" si="11" ref="AK6:AK11">IF($AF6=0,"0",$AE6/$AF6)</f>
        <v>5.25</v>
      </c>
      <c r="AL6" s="288">
        <f aca="true" t="shared" si="12" ref="AL6:AL11">IF($AA6=0,"0",$Z6/$AA6)</f>
        <v>3</v>
      </c>
      <c r="AM6" s="287">
        <f aca="true" t="shared" si="13" ref="AM6:AM11">IF($AA6=0,"0%",$AB6/$AA6)</f>
        <v>1</v>
      </c>
      <c r="AN6" s="287">
        <f aca="true" t="shared" si="14" ref="AN6:AN11">IF($AA6=0,"0%",$AC6/$AA6)</f>
        <v>0</v>
      </c>
      <c r="AO6" s="289">
        <f aca="true" t="shared" si="15" ref="AO6:AO11">IF($AA6=0,"0%",$AD6/$AA6)</f>
        <v>0</v>
      </c>
      <c r="AP6" s="200">
        <f aca="true" t="shared" si="16" ref="AP6:AP11">Z6*(10^10)+AB6*(10^4)+(500+AG6)*(10^8)+AE6*(10^6)+X6</f>
        <v>201721050001</v>
      </c>
    </row>
    <row r="7" spans="2:42" s="1" customFormat="1" ht="15" customHeight="1">
      <c r="B7" s="237" t="s">
        <v>11</v>
      </c>
      <c r="C7" s="237" t="s">
        <v>50</v>
      </c>
      <c r="D7" s="238" t="s">
        <v>51</v>
      </c>
      <c r="E7" s="239" t="s">
        <v>46</v>
      </c>
      <c r="F7" s="240"/>
      <c r="G7" s="240"/>
      <c r="H7" s="240"/>
      <c r="I7" s="241"/>
      <c r="J7" s="110"/>
      <c r="K7" s="91" t="s">
        <v>9</v>
      </c>
      <c r="L7" s="92" t="s">
        <v>10</v>
      </c>
      <c r="M7" s="92" t="s">
        <v>9</v>
      </c>
      <c r="N7" s="92" t="s">
        <v>10</v>
      </c>
      <c r="O7" s="92" t="s">
        <v>9</v>
      </c>
      <c r="P7" s="92" t="s">
        <v>10</v>
      </c>
      <c r="Q7" s="92" t="s">
        <v>9</v>
      </c>
      <c r="R7" s="92" t="s">
        <v>10</v>
      </c>
      <c r="S7" s="92" t="s">
        <v>9</v>
      </c>
      <c r="T7" s="92" t="s">
        <v>10</v>
      </c>
      <c r="U7" s="92" t="s">
        <v>9</v>
      </c>
      <c r="V7" s="92" t="s">
        <v>10</v>
      </c>
      <c r="W7" s="82"/>
      <c r="X7" s="290">
        <v>2</v>
      </c>
      <c r="Y7" s="164" t="str">
        <f>CHAVES!E24</f>
        <v>Ricardo Nardy</v>
      </c>
      <c r="Z7" s="173">
        <f t="shared" si="0"/>
        <v>12</v>
      </c>
      <c r="AA7" s="174">
        <f t="shared" si="1"/>
        <v>5</v>
      </c>
      <c r="AB7" s="174">
        <f t="shared" si="2"/>
        <v>4</v>
      </c>
      <c r="AC7" s="174">
        <f t="shared" si="3"/>
        <v>0</v>
      </c>
      <c r="AD7" s="174">
        <f t="shared" si="4"/>
        <v>1</v>
      </c>
      <c r="AE7" s="174">
        <f t="shared" si="5"/>
        <v>15</v>
      </c>
      <c r="AF7" s="174">
        <f t="shared" si="6"/>
        <v>6</v>
      </c>
      <c r="AG7" s="175">
        <f t="shared" si="7"/>
        <v>9</v>
      </c>
      <c r="AH7" s="179">
        <f t="shared" si="8"/>
        <v>0.8</v>
      </c>
      <c r="AI7" s="180">
        <f t="shared" si="9"/>
        <v>3</v>
      </c>
      <c r="AJ7" s="180">
        <f t="shared" si="10"/>
        <v>1.2</v>
      </c>
      <c r="AK7" s="180">
        <f t="shared" si="11"/>
        <v>2.5</v>
      </c>
      <c r="AL7" s="180">
        <f t="shared" si="12"/>
        <v>2.4</v>
      </c>
      <c r="AM7" s="179">
        <f t="shared" si="13"/>
        <v>0.8</v>
      </c>
      <c r="AN7" s="179">
        <f t="shared" si="14"/>
        <v>0</v>
      </c>
      <c r="AO7" s="291">
        <f t="shared" si="15"/>
        <v>0.2</v>
      </c>
      <c r="AP7" s="200">
        <f t="shared" si="16"/>
        <v>170915040002</v>
      </c>
    </row>
    <row r="8" spans="2:42" s="1" customFormat="1" ht="15" customHeight="1">
      <c r="B8" s="197" t="s">
        <v>27</v>
      </c>
      <c r="C8" s="196" t="s">
        <v>1</v>
      </c>
      <c r="D8" s="275" t="s">
        <v>26</v>
      </c>
      <c r="E8" s="276" t="str">
        <f>CHAVES!E20</f>
        <v>Cristiano Paffrath</v>
      </c>
      <c r="F8" s="277">
        <v>5</v>
      </c>
      <c r="G8" s="278" t="s">
        <v>52</v>
      </c>
      <c r="H8" s="277">
        <v>2</v>
      </c>
      <c r="I8" s="279" t="str">
        <f>CHAVES!E24</f>
        <v>Ricardo Nardy</v>
      </c>
      <c r="J8" s="111"/>
      <c r="K8" s="93">
        <f>IF(F8&amp;H8="","",IF(F8=H8,1,IF(F8&gt;H8,3,IF(F8&lt;H8,0))))</f>
        <v>3</v>
      </c>
      <c r="L8" s="93">
        <f>IF(F8&amp;H8="","",IF(H8=F8,1,IF(F8&lt;H8,3,IF(F8&gt;H8,0))))</f>
        <v>0</v>
      </c>
      <c r="M8" s="93">
        <f>IF(F8&amp;H8="","",IF(F8&amp;H8&lt;&gt;"",1))</f>
        <v>1</v>
      </c>
      <c r="N8" s="93">
        <f>IF(F8&amp;H8="","",IF(F8&amp;H8&lt;&gt;"",1))</f>
        <v>1</v>
      </c>
      <c r="O8" s="93">
        <f>IF(F8="","",F8)</f>
        <v>5</v>
      </c>
      <c r="P8" s="93">
        <f>IF(H8="","",H8)</f>
        <v>2</v>
      </c>
      <c r="Q8" s="93">
        <f aca="true" t="shared" si="17" ref="Q8:R10">IF(K8=3,1,0)</f>
        <v>1</v>
      </c>
      <c r="R8" s="93">
        <f t="shared" si="17"/>
        <v>0</v>
      </c>
      <c r="S8" s="93">
        <f aca="true" t="shared" si="18" ref="S8:T10">IF(K8=1,1,0)</f>
        <v>0</v>
      </c>
      <c r="T8" s="93">
        <f t="shared" si="18"/>
        <v>0</v>
      </c>
      <c r="U8" s="93">
        <f aca="true" t="shared" si="19" ref="U8:V10">IF(K8=0,1,0)</f>
        <v>0</v>
      </c>
      <c r="V8" s="93">
        <f t="shared" si="19"/>
        <v>1</v>
      </c>
      <c r="W8" s="82"/>
      <c r="X8" s="290">
        <v>3</v>
      </c>
      <c r="Y8" s="164" t="str">
        <f>CHAVES!E30</f>
        <v>Carlos Febo</v>
      </c>
      <c r="Z8" s="173">
        <f t="shared" si="0"/>
        <v>9</v>
      </c>
      <c r="AA8" s="174">
        <f t="shared" si="1"/>
        <v>5</v>
      </c>
      <c r="AB8" s="174">
        <f t="shared" si="2"/>
        <v>3</v>
      </c>
      <c r="AC8" s="174">
        <f t="shared" si="3"/>
        <v>0</v>
      </c>
      <c r="AD8" s="174">
        <f t="shared" si="4"/>
        <v>2</v>
      </c>
      <c r="AE8" s="174">
        <f t="shared" si="5"/>
        <v>11</v>
      </c>
      <c r="AF8" s="174">
        <f t="shared" si="6"/>
        <v>13</v>
      </c>
      <c r="AG8" s="175">
        <f t="shared" si="7"/>
        <v>-2</v>
      </c>
      <c r="AH8" s="179">
        <f t="shared" si="8"/>
        <v>0.6</v>
      </c>
      <c r="AI8" s="180">
        <f t="shared" si="9"/>
        <v>2.2</v>
      </c>
      <c r="AJ8" s="180">
        <f t="shared" si="10"/>
        <v>2.6</v>
      </c>
      <c r="AK8" s="180">
        <f t="shared" si="11"/>
        <v>0.8461538461538461</v>
      </c>
      <c r="AL8" s="180">
        <f t="shared" si="12"/>
        <v>1.8</v>
      </c>
      <c r="AM8" s="179">
        <f t="shared" si="13"/>
        <v>0.6</v>
      </c>
      <c r="AN8" s="179">
        <f t="shared" si="14"/>
        <v>0</v>
      </c>
      <c r="AO8" s="291">
        <f t="shared" si="15"/>
        <v>0.4</v>
      </c>
      <c r="AP8" s="200">
        <f t="shared" si="16"/>
        <v>139811030003</v>
      </c>
    </row>
    <row r="9" spans="2:42" s="1" customFormat="1" ht="15" customHeight="1">
      <c r="B9" s="197" t="s">
        <v>32</v>
      </c>
      <c r="C9" s="196" t="s">
        <v>1</v>
      </c>
      <c r="D9" s="275" t="s">
        <v>25</v>
      </c>
      <c r="E9" s="276" t="str">
        <f>CHAVES!E22</f>
        <v>Antonio Ribeiro</v>
      </c>
      <c r="F9" s="277">
        <v>3</v>
      </c>
      <c r="G9" s="278" t="s">
        <v>52</v>
      </c>
      <c r="H9" s="277">
        <v>0</v>
      </c>
      <c r="I9" s="279" t="str">
        <f>CHAVES!E28</f>
        <v>Ricardo Santos</v>
      </c>
      <c r="J9" s="111"/>
      <c r="K9" s="93">
        <f>IF(F9&amp;H9="","",IF(F9=H9,1,IF(F9&gt;H9,3,IF(F9&lt;H9,0))))</f>
        <v>3</v>
      </c>
      <c r="L9" s="93">
        <f>IF(F9&amp;H9="","",IF(H9=F9,1,IF(F9&lt;H9,3,IF(F9&gt;H9,0))))</f>
        <v>0</v>
      </c>
      <c r="M9" s="93">
        <f>IF(F9&amp;H9="","",IF(F9&amp;H9&lt;&gt;"",1))</f>
        <v>1</v>
      </c>
      <c r="N9" s="93">
        <f>IF(F9&amp;H9="","",IF(F9&amp;H9&lt;&gt;"",1))</f>
        <v>1</v>
      </c>
      <c r="O9" s="93">
        <f>IF(F9="","",F9)</f>
        <v>3</v>
      </c>
      <c r="P9" s="93">
        <f>IF(H9="","",H9)</f>
        <v>0</v>
      </c>
      <c r="Q9" s="93">
        <f t="shared" si="17"/>
        <v>1</v>
      </c>
      <c r="R9" s="93">
        <f t="shared" si="17"/>
        <v>0</v>
      </c>
      <c r="S9" s="93">
        <f t="shared" si="18"/>
        <v>0</v>
      </c>
      <c r="T9" s="93">
        <f t="shared" si="18"/>
        <v>0</v>
      </c>
      <c r="U9" s="93">
        <f t="shared" si="19"/>
        <v>0</v>
      </c>
      <c r="V9" s="93">
        <f t="shared" si="19"/>
        <v>1</v>
      </c>
      <c r="W9" s="82"/>
      <c r="X9" s="290">
        <v>4</v>
      </c>
      <c r="Y9" s="164" t="str">
        <f>CHAVES!E22</f>
        <v>Antonio Ribeiro</v>
      </c>
      <c r="Z9" s="173">
        <f t="shared" si="0"/>
        <v>6</v>
      </c>
      <c r="AA9" s="174">
        <f t="shared" si="1"/>
        <v>5</v>
      </c>
      <c r="AB9" s="174">
        <f t="shared" si="2"/>
        <v>2</v>
      </c>
      <c r="AC9" s="174">
        <f t="shared" si="3"/>
        <v>0</v>
      </c>
      <c r="AD9" s="174">
        <f t="shared" si="4"/>
        <v>3</v>
      </c>
      <c r="AE9" s="174">
        <f t="shared" si="5"/>
        <v>7</v>
      </c>
      <c r="AF9" s="174">
        <f t="shared" si="6"/>
        <v>7</v>
      </c>
      <c r="AG9" s="175">
        <f t="shared" si="7"/>
        <v>0</v>
      </c>
      <c r="AH9" s="179">
        <f t="shared" si="8"/>
        <v>0.4</v>
      </c>
      <c r="AI9" s="180">
        <f t="shared" si="9"/>
        <v>1.4</v>
      </c>
      <c r="AJ9" s="180">
        <f t="shared" si="10"/>
        <v>1.4</v>
      </c>
      <c r="AK9" s="180">
        <f t="shared" si="11"/>
        <v>1</v>
      </c>
      <c r="AL9" s="180">
        <f t="shared" si="12"/>
        <v>1.2</v>
      </c>
      <c r="AM9" s="179">
        <f t="shared" si="13"/>
        <v>0.4</v>
      </c>
      <c r="AN9" s="179">
        <f t="shared" si="14"/>
        <v>0</v>
      </c>
      <c r="AO9" s="291">
        <f t="shared" si="15"/>
        <v>0.6</v>
      </c>
      <c r="AP9" s="200">
        <f t="shared" si="16"/>
        <v>110007020004</v>
      </c>
    </row>
    <row r="10" spans="2:42" s="1" customFormat="1" ht="15" customHeight="1">
      <c r="B10" s="197" t="s">
        <v>28</v>
      </c>
      <c r="C10" s="196" t="s">
        <v>1</v>
      </c>
      <c r="D10" s="275" t="s">
        <v>24</v>
      </c>
      <c r="E10" s="276" t="str">
        <f>CHAVES!E26</f>
        <v>Fábio Correa</v>
      </c>
      <c r="F10" s="277">
        <v>0</v>
      </c>
      <c r="G10" s="278" t="s">
        <v>52</v>
      </c>
      <c r="H10" s="277">
        <v>3</v>
      </c>
      <c r="I10" s="279" t="str">
        <f>CHAVES!E30</f>
        <v>Carlos Febo</v>
      </c>
      <c r="J10" s="111"/>
      <c r="K10" s="93">
        <f>IF(F10&amp;H10="","",IF(F10=H10,1,IF(F10&gt;H10,3,IF(F10&lt;H10,0))))</f>
        <v>0</v>
      </c>
      <c r="L10" s="93">
        <f>IF(F10&amp;H10="","",IF(H10=F10,1,IF(F10&lt;H10,3,IF(F10&gt;H10,0))))</f>
        <v>3</v>
      </c>
      <c r="M10" s="93">
        <f>IF(F10&amp;H10="","",IF(F10&amp;H10&lt;&gt;"",1))</f>
        <v>1</v>
      </c>
      <c r="N10" s="93">
        <f>IF(F10&amp;H10="","",IF(F10&amp;H10&lt;&gt;"",1))</f>
        <v>1</v>
      </c>
      <c r="O10" s="93">
        <f>IF(F10="","",F10)</f>
        <v>0</v>
      </c>
      <c r="P10" s="93">
        <f>IF(H10="","",H10)</f>
        <v>3</v>
      </c>
      <c r="Q10" s="93">
        <f t="shared" si="17"/>
        <v>0</v>
      </c>
      <c r="R10" s="93">
        <f t="shared" si="17"/>
        <v>1</v>
      </c>
      <c r="S10" s="93">
        <f t="shared" si="18"/>
        <v>0</v>
      </c>
      <c r="T10" s="93">
        <f t="shared" si="18"/>
        <v>0</v>
      </c>
      <c r="U10" s="93">
        <f t="shared" si="19"/>
        <v>1</v>
      </c>
      <c r="V10" s="93">
        <f t="shared" si="19"/>
        <v>0</v>
      </c>
      <c r="W10" s="82"/>
      <c r="X10" s="290">
        <v>5</v>
      </c>
      <c r="Y10" s="164" t="str">
        <f>CHAVES!E26</f>
        <v>Fábio Correa</v>
      </c>
      <c r="Z10" s="173">
        <f t="shared" si="0"/>
        <v>1</v>
      </c>
      <c r="AA10" s="174">
        <f t="shared" si="1"/>
        <v>5</v>
      </c>
      <c r="AB10" s="174">
        <f t="shared" si="2"/>
        <v>0</v>
      </c>
      <c r="AC10" s="174">
        <f t="shared" si="3"/>
        <v>1</v>
      </c>
      <c r="AD10" s="174">
        <f t="shared" si="4"/>
        <v>4</v>
      </c>
      <c r="AE10" s="174">
        <f t="shared" si="5"/>
        <v>3</v>
      </c>
      <c r="AF10" s="174">
        <f t="shared" si="6"/>
        <v>15</v>
      </c>
      <c r="AG10" s="175">
        <f t="shared" si="7"/>
        <v>-12</v>
      </c>
      <c r="AH10" s="179">
        <f t="shared" si="8"/>
        <v>0.06666666666666667</v>
      </c>
      <c r="AI10" s="180">
        <f t="shared" si="9"/>
        <v>0.6</v>
      </c>
      <c r="AJ10" s="180">
        <f t="shared" si="10"/>
        <v>3</v>
      </c>
      <c r="AK10" s="180">
        <f t="shared" si="11"/>
        <v>0.2</v>
      </c>
      <c r="AL10" s="180">
        <f t="shared" si="12"/>
        <v>0.2</v>
      </c>
      <c r="AM10" s="179">
        <f t="shared" si="13"/>
        <v>0</v>
      </c>
      <c r="AN10" s="179">
        <f t="shared" si="14"/>
        <v>0.2</v>
      </c>
      <c r="AO10" s="291">
        <f t="shared" si="15"/>
        <v>0.8</v>
      </c>
      <c r="AP10" s="200">
        <f t="shared" si="16"/>
        <v>58803000005</v>
      </c>
    </row>
    <row r="11" spans="2:42" s="1" customFormat="1" ht="15" customHeight="1" thickBot="1">
      <c r="B11" s="119"/>
      <c r="C11" s="119"/>
      <c r="D11" s="120"/>
      <c r="E11" s="121"/>
      <c r="F11" s="215"/>
      <c r="G11" s="216"/>
      <c r="H11" s="215"/>
      <c r="I11" s="124"/>
      <c r="J11" s="12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82"/>
      <c r="X11" s="292">
        <v>6</v>
      </c>
      <c r="Y11" s="293" t="str">
        <f>CHAVES!E28</f>
        <v>Ricardo Santos</v>
      </c>
      <c r="Z11" s="294">
        <f t="shared" si="0"/>
        <v>1</v>
      </c>
      <c r="AA11" s="295">
        <f t="shared" si="1"/>
        <v>5</v>
      </c>
      <c r="AB11" s="295">
        <f t="shared" si="2"/>
        <v>0</v>
      </c>
      <c r="AC11" s="295">
        <f t="shared" si="3"/>
        <v>1</v>
      </c>
      <c r="AD11" s="295">
        <f t="shared" si="4"/>
        <v>4</v>
      </c>
      <c r="AE11" s="295">
        <f t="shared" si="5"/>
        <v>3</v>
      </c>
      <c r="AF11" s="295">
        <f t="shared" si="6"/>
        <v>15</v>
      </c>
      <c r="AG11" s="296">
        <f t="shared" si="7"/>
        <v>-12</v>
      </c>
      <c r="AH11" s="297">
        <f t="shared" si="8"/>
        <v>0.06666666666666667</v>
      </c>
      <c r="AI11" s="298">
        <f t="shared" si="9"/>
        <v>0.6</v>
      </c>
      <c r="AJ11" s="298">
        <f t="shared" si="10"/>
        <v>3</v>
      </c>
      <c r="AK11" s="298">
        <f t="shared" si="11"/>
        <v>0.2</v>
      </c>
      <c r="AL11" s="298">
        <f t="shared" si="12"/>
        <v>0.2</v>
      </c>
      <c r="AM11" s="297">
        <f t="shared" si="13"/>
        <v>0</v>
      </c>
      <c r="AN11" s="297">
        <f t="shared" si="14"/>
        <v>0.2</v>
      </c>
      <c r="AO11" s="299">
        <f t="shared" si="15"/>
        <v>0.8</v>
      </c>
      <c r="AP11" s="200">
        <f t="shared" si="16"/>
        <v>58803000006</v>
      </c>
    </row>
    <row r="12" spans="1:34" s="1" customFormat="1" ht="15" customHeight="1">
      <c r="A12" s="126"/>
      <c r="B12" s="237" t="s">
        <v>11</v>
      </c>
      <c r="C12" s="237" t="s">
        <v>50</v>
      </c>
      <c r="D12" s="238" t="s">
        <v>51</v>
      </c>
      <c r="E12" s="239" t="s">
        <v>47</v>
      </c>
      <c r="F12" s="242"/>
      <c r="G12" s="242"/>
      <c r="H12" s="242"/>
      <c r="I12" s="241"/>
      <c r="J12" s="110"/>
      <c r="K12" s="91" t="s">
        <v>9</v>
      </c>
      <c r="L12" s="92" t="s">
        <v>10</v>
      </c>
      <c r="M12" s="92" t="s">
        <v>9</v>
      </c>
      <c r="N12" s="92" t="s">
        <v>10</v>
      </c>
      <c r="O12" s="92" t="s">
        <v>9</v>
      </c>
      <c r="P12" s="92" t="s">
        <v>10</v>
      </c>
      <c r="Q12" s="92" t="s">
        <v>9</v>
      </c>
      <c r="R12" s="92" t="s">
        <v>10</v>
      </c>
      <c r="S12" s="92" t="s">
        <v>9</v>
      </c>
      <c r="T12" s="92" t="s">
        <v>10</v>
      </c>
      <c r="U12" s="92" t="s">
        <v>9</v>
      </c>
      <c r="V12" s="92" t="s">
        <v>10</v>
      </c>
      <c r="W12" s="143"/>
      <c r="X12" s="103"/>
      <c r="Y12" s="100"/>
      <c r="Z12" s="32"/>
      <c r="AA12" s="32"/>
      <c r="AB12" s="32"/>
      <c r="AC12" s="32"/>
      <c r="AD12" s="32"/>
      <c r="AE12" s="32"/>
      <c r="AF12" s="32"/>
      <c r="AG12" s="32"/>
      <c r="AH12" s="9"/>
    </row>
    <row r="13" spans="1:34" s="1" customFormat="1" ht="15" customHeight="1">
      <c r="A13" s="127"/>
      <c r="B13" s="197" t="s">
        <v>33</v>
      </c>
      <c r="C13" s="196" t="s">
        <v>1</v>
      </c>
      <c r="D13" s="275" t="s">
        <v>26</v>
      </c>
      <c r="E13" s="280" t="str">
        <f>CHAVES!E24</f>
        <v>Ricardo Nardy</v>
      </c>
      <c r="F13" s="277">
        <v>3</v>
      </c>
      <c r="G13" s="278" t="s">
        <v>52</v>
      </c>
      <c r="H13" s="277">
        <v>0</v>
      </c>
      <c r="I13" s="281" t="str">
        <f>CHAVES!E28</f>
        <v>Ricardo Santos</v>
      </c>
      <c r="J13" s="111"/>
      <c r="K13" s="93">
        <f>IF(F13&amp;H13="","",IF(F13=H13,1,IF(F13&gt;H13,3,IF(F13&lt;H13,0))))</f>
        <v>3</v>
      </c>
      <c r="L13" s="93">
        <f>IF(F13&amp;H13="","",IF(H13=F13,1,IF(F13&lt;H13,3,IF(F13&gt;H13,0))))</f>
        <v>0</v>
      </c>
      <c r="M13" s="93">
        <f>IF(F13&amp;H13="","",IF(F13&amp;H13&lt;&gt;"",1))</f>
        <v>1</v>
      </c>
      <c r="N13" s="93">
        <f>IF(F13&amp;H13="","",IF(F13&amp;H13&lt;&gt;"",1))</f>
        <v>1</v>
      </c>
      <c r="O13" s="93">
        <f>IF(F13="","",F13)</f>
        <v>3</v>
      </c>
      <c r="P13" s="93">
        <f>IF(H13="","",H13)</f>
        <v>0</v>
      </c>
      <c r="Q13" s="93">
        <f aca="true" t="shared" si="20" ref="Q13:R15">IF(K13=3,1,0)</f>
        <v>1</v>
      </c>
      <c r="R13" s="93">
        <f t="shared" si="20"/>
        <v>0</v>
      </c>
      <c r="S13" s="93">
        <f aca="true" t="shared" si="21" ref="S13:T15">IF(K13=1,1,0)</f>
        <v>0</v>
      </c>
      <c r="T13" s="93">
        <f t="shared" si="21"/>
        <v>0</v>
      </c>
      <c r="U13" s="93">
        <f aca="true" t="shared" si="22" ref="U13:V15">IF(K13=0,1,0)</f>
        <v>0</v>
      </c>
      <c r="V13" s="93">
        <f t="shared" si="22"/>
        <v>1</v>
      </c>
      <c r="W13" s="95"/>
      <c r="X13" s="105"/>
      <c r="Y13" s="107"/>
      <c r="Z13" s="31"/>
      <c r="AA13" s="31"/>
      <c r="AB13" s="31"/>
      <c r="AC13" s="31"/>
      <c r="AD13" s="31"/>
      <c r="AE13" s="31"/>
      <c r="AF13" s="31"/>
      <c r="AG13" s="31"/>
      <c r="AH13" s="9"/>
    </row>
    <row r="14" spans="1:34" s="1" customFormat="1" ht="15" customHeight="1">
      <c r="A14" s="127"/>
      <c r="B14" s="197" t="s">
        <v>29</v>
      </c>
      <c r="C14" s="196" t="s">
        <v>1</v>
      </c>
      <c r="D14" s="275" t="s">
        <v>25</v>
      </c>
      <c r="E14" s="280" t="str">
        <f>CHAVES!E20</f>
        <v>Cristiano Paffrath</v>
      </c>
      <c r="F14" s="277">
        <v>7</v>
      </c>
      <c r="G14" s="278" t="s">
        <v>52</v>
      </c>
      <c r="H14" s="277">
        <v>2</v>
      </c>
      <c r="I14" s="281" t="str">
        <f>CHAVES!E30</f>
        <v>Carlos Febo</v>
      </c>
      <c r="J14" s="111"/>
      <c r="K14" s="93">
        <f>IF(F14&amp;H14="","",IF(F14=H14,1,IF(F14&gt;H14,3,IF(F14&lt;H14,0))))</f>
        <v>3</v>
      </c>
      <c r="L14" s="93">
        <f>IF(F14&amp;H14="","",IF(H14=F14,1,IF(F14&lt;H14,3,IF(F14&gt;H14,0))))</f>
        <v>0</v>
      </c>
      <c r="M14" s="93">
        <f>IF(F14&amp;H14="","",IF(F14&amp;H14&lt;&gt;"",1))</f>
        <v>1</v>
      </c>
      <c r="N14" s="93">
        <f>IF(F14&amp;H14="","",IF(F14&amp;H14&lt;&gt;"",1))</f>
        <v>1</v>
      </c>
      <c r="O14" s="93">
        <f>IF(F14="","",F14)</f>
        <v>7</v>
      </c>
      <c r="P14" s="93">
        <f>IF(H14="","",H14)</f>
        <v>2</v>
      </c>
      <c r="Q14" s="93">
        <f t="shared" si="20"/>
        <v>1</v>
      </c>
      <c r="R14" s="93">
        <f t="shared" si="20"/>
        <v>0</v>
      </c>
      <c r="S14" s="93">
        <f t="shared" si="21"/>
        <v>0</v>
      </c>
      <c r="T14" s="93">
        <f t="shared" si="21"/>
        <v>0</v>
      </c>
      <c r="U14" s="93">
        <f t="shared" si="22"/>
        <v>0</v>
      </c>
      <c r="V14" s="93">
        <f t="shared" si="22"/>
        <v>1</v>
      </c>
      <c r="W14" s="95"/>
      <c r="X14" s="104"/>
      <c r="Y14" s="100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s="1" customFormat="1" ht="15" customHeight="1">
      <c r="A15" s="127"/>
      <c r="B15" s="197" t="s">
        <v>34</v>
      </c>
      <c r="C15" s="196" t="s">
        <v>1</v>
      </c>
      <c r="D15" s="275" t="s">
        <v>24</v>
      </c>
      <c r="E15" s="280" t="str">
        <f>CHAVES!E22</f>
        <v>Antonio Ribeiro</v>
      </c>
      <c r="F15" s="277">
        <v>3</v>
      </c>
      <c r="G15" s="278" t="s">
        <v>52</v>
      </c>
      <c r="H15" s="277">
        <v>0</v>
      </c>
      <c r="I15" s="281" t="str">
        <f>CHAVES!E26</f>
        <v>Fábio Correa</v>
      </c>
      <c r="J15" s="111"/>
      <c r="K15" s="93">
        <f>IF(F15&amp;H15="","",IF(F15=H15,1,IF(F15&gt;H15,3,IF(F15&lt;H15,0))))</f>
        <v>3</v>
      </c>
      <c r="L15" s="93">
        <f>IF(F15&amp;H15="","",IF(H15=F15,1,IF(F15&lt;H15,3,IF(F15&gt;H15,0))))</f>
        <v>0</v>
      </c>
      <c r="M15" s="93">
        <f>IF(F15&amp;H15="","",IF(F15&amp;H15&lt;&gt;"",1))</f>
        <v>1</v>
      </c>
      <c r="N15" s="93">
        <f>IF(F15&amp;H15="","",IF(F15&amp;H15&lt;&gt;"",1))</f>
        <v>1</v>
      </c>
      <c r="O15" s="93">
        <f>IF(F15="","",F15)</f>
        <v>3</v>
      </c>
      <c r="P15" s="93">
        <f>IF(H15="","",H15)</f>
        <v>0</v>
      </c>
      <c r="Q15" s="93">
        <f t="shared" si="20"/>
        <v>1</v>
      </c>
      <c r="R15" s="93">
        <f t="shared" si="20"/>
        <v>0</v>
      </c>
      <c r="S15" s="93">
        <f t="shared" si="21"/>
        <v>0</v>
      </c>
      <c r="T15" s="93">
        <f t="shared" si="21"/>
        <v>0</v>
      </c>
      <c r="U15" s="93">
        <f t="shared" si="22"/>
        <v>0</v>
      </c>
      <c r="V15" s="93">
        <f t="shared" si="22"/>
        <v>1</v>
      </c>
      <c r="W15" s="143"/>
      <c r="X15" s="104"/>
      <c r="Y15" s="100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s="1" customFormat="1" ht="15" customHeight="1">
      <c r="A16" s="127"/>
      <c r="B16" s="4"/>
      <c r="C16" s="4"/>
      <c r="D16" s="94"/>
      <c r="E16" s="41"/>
      <c r="F16" s="96"/>
      <c r="G16" s="97"/>
      <c r="H16" s="96"/>
      <c r="I16" s="98"/>
      <c r="J16" s="12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29"/>
      <c r="X16" s="37"/>
      <c r="Y16" s="100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s="1" customFormat="1" ht="15" customHeight="1">
      <c r="A17" s="127"/>
      <c r="B17" s="237" t="s">
        <v>11</v>
      </c>
      <c r="C17" s="237" t="s">
        <v>50</v>
      </c>
      <c r="D17" s="238" t="s">
        <v>51</v>
      </c>
      <c r="E17" s="425" t="s">
        <v>48</v>
      </c>
      <c r="F17" s="426"/>
      <c r="G17" s="426"/>
      <c r="H17" s="426"/>
      <c r="I17" s="427"/>
      <c r="J17" s="110"/>
      <c r="K17" s="91" t="s">
        <v>9</v>
      </c>
      <c r="L17" s="92" t="s">
        <v>10</v>
      </c>
      <c r="M17" s="92" t="s">
        <v>9</v>
      </c>
      <c r="N17" s="92" t="s">
        <v>10</v>
      </c>
      <c r="O17" s="92" t="s">
        <v>9</v>
      </c>
      <c r="P17" s="92" t="s">
        <v>10</v>
      </c>
      <c r="Q17" s="92" t="s">
        <v>9</v>
      </c>
      <c r="R17" s="92" t="s">
        <v>10</v>
      </c>
      <c r="S17" s="92" t="s">
        <v>9</v>
      </c>
      <c r="T17" s="92" t="s">
        <v>10</v>
      </c>
      <c r="U17" s="92" t="s">
        <v>9</v>
      </c>
      <c r="V17" s="92" t="s">
        <v>10</v>
      </c>
      <c r="W17" s="129"/>
      <c r="X17" s="37"/>
      <c r="Y17" s="106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s="1" customFormat="1" ht="15" customHeight="1">
      <c r="A18" s="127"/>
      <c r="B18" s="197" t="s">
        <v>36</v>
      </c>
      <c r="C18" s="196" t="s">
        <v>1</v>
      </c>
      <c r="D18" s="275" t="s">
        <v>26</v>
      </c>
      <c r="E18" s="280" t="str">
        <f>CHAVES!E20</f>
        <v>Cristiano Paffrath</v>
      </c>
      <c r="F18" s="277">
        <v>3</v>
      </c>
      <c r="G18" s="278" t="s">
        <v>52</v>
      </c>
      <c r="H18" s="277">
        <v>0</v>
      </c>
      <c r="I18" s="281" t="str">
        <f>CHAVES!E28</f>
        <v>Ricardo Santos</v>
      </c>
      <c r="J18" s="111"/>
      <c r="K18" s="93">
        <f>IF(F18&amp;H18="","",IF(F18=H18,1,IF(F18&gt;H18,3,IF(F18&lt;H18,0))))</f>
        <v>3</v>
      </c>
      <c r="L18" s="93">
        <f>IF(F18&amp;H18="","",IF(H18=F18,1,IF(F18&lt;H18,3,IF(F18&gt;H18,0))))</f>
        <v>0</v>
      </c>
      <c r="M18" s="93">
        <f>IF(F18&amp;H18="","",IF(F18&amp;H18&lt;&gt;"",1))</f>
        <v>1</v>
      </c>
      <c r="N18" s="93">
        <f>IF(F18&amp;H18="","",IF(F18&amp;H18&lt;&gt;"",1))</f>
        <v>1</v>
      </c>
      <c r="O18" s="93">
        <f>IF(F18="","",F18)</f>
        <v>3</v>
      </c>
      <c r="P18" s="93">
        <f>IF(H18="","",H18)</f>
        <v>0</v>
      </c>
      <c r="Q18" s="93">
        <f aca="true" t="shared" si="23" ref="Q18:R20">IF(K18=3,1,0)</f>
        <v>1</v>
      </c>
      <c r="R18" s="93">
        <f t="shared" si="23"/>
        <v>0</v>
      </c>
      <c r="S18" s="93">
        <f aca="true" t="shared" si="24" ref="S18:T20">IF(K18=1,1,0)</f>
        <v>0</v>
      </c>
      <c r="T18" s="93">
        <f t="shared" si="24"/>
        <v>0</v>
      </c>
      <c r="U18" s="93">
        <f aca="true" t="shared" si="25" ref="U18:V20">IF(K18=0,1,0)</f>
        <v>0</v>
      </c>
      <c r="V18" s="93">
        <f t="shared" si="25"/>
        <v>1</v>
      </c>
      <c r="W18" s="95"/>
      <c r="X18" s="37"/>
      <c r="Y18" s="106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s="1" customFormat="1" ht="15" customHeight="1">
      <c r="A19" s="127"/>
      <c r="B19" s="197" t="s">
        <v>39</v>
      </c>
      <c r="C19" s="196" t="s">
        <v>1</v>
      </c>
      <c r="D19" s="275" t="s">
        <v>25</v>
      </c>
      <c r="E19" s="280" t="str">
        <f>CHAVES!E22</f>
        <v>Antonio Ribeiro</v>
      </c>
      <c r="F19" s="277">
        <v>1</v>
      </c>
      <c r="G19" s="278" t="s">
        <v>52</v>
      </c>
      <c r="H19" s="277">
        <v>2</v>
      </c>
      <c r="I19" s="281" t="str">
        <f>CHAVES!E30</f>
        <v>Carlos Febo</v>
      </c>
      <c r="J19" s="111"/>
      <c r="K19" s="93">
        <f>IF(F19&amp;H19="","",IF(F19=H19,1,IF(F19&gt;H19,3,IF(F19&lt;H19,0))))</f>
        <v>0</v>
      </c>
      <c r="L19" s="93">
        <f>IF(F19&amp;H19="","",IF(H19=F19,1,IF(F19&lt;H19,3,IF(F19&gt;H19,0))))</f>
        <v>3</v>
      </c>
      <c r="M19" s="93">
        <f>IF(F19&amp;H19="","",IF(F19&amp;H19&lt;&gt;"",1))</f>
        <v>1</v>
      </c>
      <c r="N19" s="93">
        <f>IF(F19&amp;H19="","",IF(F19&amp;H19&lt;&gt;"",1))</f>
        <v>1</v>
      </c>
      <c r="O19" s="93">
        <f>IF(F19="","",F19)</f>
        <v>1</v>
      </c>
      <c r="P19" s="93">
        <f>IF(H19="","",H19)</f>
        <v>2</v>
      </c>
      <c r="Q19" s="93">
        <f t="shared" si="23"/>
        <v>0</v>
      </c>
      <c r="R19" s="93">
        <f t="shared" si="23"/>
        <v>1</v>
      </c>
      <c r="S19" s="93">
        <f t="shared" si="24"/>
        <v>0</v>
      </c>
      <c r="T19" s="93">
        <f t="shared" si="24"/>
        <v>0</v>
      </c>
      <c r="U19" s="93">
        <f t="shared" si="25"/>
        <v>1</v>
      </c>
      <c r="V19" s="93">
        <f t="shared" si="25"/>
        <v>0</v>
      </c>
      <c r="W19" s="95"/>
      <c r="X19" s="37"/>
      <c r="Y19" s="38"/>
      <c r="Z19" s="14"/>
      <c r="AA19" s="14"/>
      <c r="AB19" s="14"/>
      <c r="AC19" s="14"/>
      <c r="AD19" s="14"/>
      <c r="AE19" s="14"/>
      <c r="AF19" s="14"/>
      <c r="AG19" s="14"/>
      <c r="AH19" s="9"/>
    </row>
    <row r="20" spans="1:34" s="1" customFormat="1" ht="15" customHeight="1">
      <c r="A20" s="127"/>
      <c r="B20" s="197" t="s">
        <v>37</v>
      </c>
      <c r="C20" s="196" t="s">
        <v>1</v>
      </c>
      <c r="D20" s="275" t="s">
        <v>24</v>
      </c>
      <c r="E20" s="280" t="str">
        <f>CHAVES!E24</f>
        <v>Ricardo Nardy</v>
      </c>
      <c r="F20" s="277">
        <v>3</v>
      </c>
      <c r="G20" s="278" t="s">
        <v>52</v>
      </c>
      <c r="H20" s="277">
        <v>0</v>
      </c>
      <c r="I20" s="281" t="str">
        <f>CHAVES!E26</f>
        <v>Fábio Correa</v>
      </c>
      <c r="J20" s="111"/>
      <c r="K20" s="93">
        <f>IF(F20&amp;H20="","",IF(F20=H20,1,IF(F20&gt;H20,3,IF(F20&lt;H20,0))))</f>
        <v>3</v>
      </c>
      <c r="L20" s="93">
        <f>IF(F20&amp;H20="","",IF(H20=F20,1,IF(F20&lt;H20,3,IF(F20&gt;H20,0))))</f>
        <v>0</v>
      </c>
      <c r="M20" s="93">
        <f>IF(F20&amp;H20="","",IF(F20&amp;H20&lt;&gt;"",1))</f>
        <v>1</v>
      </c>
      <c r="N20" s="93">
        <f>IF(F20&amp;H20="","",IF(F20&amp;H20&lt;&gt;"",1))</f>
        <v>1</v>
      </c>
      <c r="O20" s="93">
        <f>IF(F20="","",F20)</f>
        <v>3</v>
      </c>
      <c r="P20" s="93">
        <f>IF(H20="","",H20)</f>
        <v>0</v>
      </c>
      <c r="Q20" s="93">
        <f t="shared" si="23"/>
        <v>1</v>
      </c>
      <c r="R20" s="93">
        <f t="shared" si="23"/>
        <v>0</v>
      </c>
      <c r="S20" s="93">
        <f t="shared" si="24"/>
        <v>0</v>
      </c>
      <c r="T20" s="93">
        <f t="shared" si="24"/>
        <v>0</v>
      </c>
      <c r="U20" s="93">
        <f t="shared" si="25"/>
        <v>0</v>
      </c>
      <c r="V20" s="93">
        <f t="shared" si="25"/>
        <v>1</v>
      </c>
      <c r="W20" s="95"/>
      <c r="X20" s="28"/>
      <c r="Y20" s="39"/>
      <c r="Z20" s="33"/>
      <c r="AA20" s="33"/>
      <c r="AB20" s="33"/>
      <c r="AC20" s="33"/>
      <c r="AD20" s="33"/>
      <c r="AE20" s="33"/>
      <c r="AF20" s="33"/>
      <c r="AG20" s="33"/>
      <c r="AH20" s="9"/>
    </row>
    <row r="21" spans="1:34" s="1" customFormat="1" ht="15" customHeight="1">
      <c r="A21" s="127"/>
      <c r="B21" s="4"/>
      <c r="C21" s="4"/>
      <c r="D21" s="130"/>
      <c r="E21" s="108"/>
      <c r="F21" s="108"/>
      <c r="G21" s="108"/>
      <c r="H21" s="108"/>
      <c r="I21" s="109"/>
      <c r="J21" s="131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5"/>
      <c r="X21" s="28"/>
      <c r="Y21" s="39"/>
      <c r="Z21" s="33"/>
      <c r="AA21" s="33"/>
      <c r="AB21" s="33"/>
      <c r="AC21" s="33"/>
      <c r="AD21" s="33"/>
      <c r="AE21" s="33"/>
      <c r="AF21" s="33"/>
      <c r="AG21" s="33"/>
      <c r="AH21" s="9"/>
    </row>
    <row r="22" spans="1:34" s="1" customFormat="1" ht="15" customHeight="1">
      <c r="A22" s="127"/>
      <c r="B22" s="237" t="s">
        <v>11</v>
      </c>
      <c r="C22" s="237" t="s">
        <v>50</v>
      </c>
      <c r="D22" s="238" t="s">
        <v>51</v>
      </c>
      <c r="E22" s="425" t="s">
        <v>54</v>
      </c>
      <c r="F22" s="426"/>
      <c r="G22" s="426"/>
      <c r="H22" s="426"/>
      <c r="I22" s="427"/>
      <c r="J22" s="128"/>
      <c r="K22" s="91" t="s">
        <v>9</v>
      </c>
      <c r="L22" s="92" t="s">
        <v>10</v>
      </c>
      <c r="M22" s="92" t="s">
        <v>9</v>
      </c>
      <c r="N22" s="92" t="s">
        <v>10</v>
      </c>
      <c r="O22" s="92" t="s">
        <v>9</v>
      </c>
      <c r="P22" s="92" t="s">
        <v>10</v>
      </c>
      <c r="Q22" s="92" t="s">
        <v>9</v>
      </c>
      <c r="R22" s="92" t="s">
        <v>10</v>
      </c>
      <c r="S22" s="92" t="s">
        <v>9</v>
      </c>
      <c r="T22" s="92" t="s">
        <v>10</v>
      </c>
      <c r="U22" s="92" t="s">
        <v>9</v>
      </c>
      <c r="V22" s="92" t="s">
        <v>10</v>
      </c>
      <c r="W22" s="95"/>
      <c r="X22" s="24"/>
      <c r="Y22" s="34"/>
      <c r="Z22" s="31"/>
      <c r="AA22" s="31"/>
      <c r="AB22" s="31"/>
      <c r="AC22" s="31"/>
      <c r="AD22" s="31"/>
      <c r="AE22" s="31"/>
      <c r="AF22" s="31"/>
      <c r="AG22" s="31"/>
      <c r="AH22" s="9"/>
    </row>
    <row r="23" spans="1:34" s="1" customFormat="1" ht="15" customHeight="1">
      <c r="A23" s="127"/>
      <c r="B23" s="197" t="s">
        <v>40</v>
      </c>
      <c r="C23" s="196" t="s">
        <v>1</v>
      </c>
      <c r="D23" s="275" t="s">
        <v>26</v>
      </c>
      <c r="E23" s="280" t="str">
        <f>CHAVES!E20</f>
        <v>Cristiano Paffrath</v>
      </c>
      <c r="F23" s="277">
        <v>3</v>
      </c>
      <c r="G23" s="278" t="s">
        <v>52</v>
      </c>
      <c r="H23" s="277">
        <v>0</v>
      </c>
      <c r="I23" s="281" t="str">
        <f>CHAVES!E26</f>
        <v>Fábio Correa</v>
      </c>
      <c r="J23" s="128"/>
      <c r="K23" s="93">
        <f>IF(F23&amp;H23="","",IF(F23=H23,1,IF(F23&gt;H23,3,IF(F23&lt;H23,0))))</f>
        <v>3</v>
      </c>
      <c r="L23" s="93">
        <f>IF(F23&amp;H23="","",IF(H23=F23,1,IF(F23&lt;H23,3,IF(F23&gt;H23,0))))</f>
        <v>0</v>
      </c>
      <c r="M23" s="93">
        <f>IF(F23&amp;H23="","",IF(F23&amp;H23&lt;&gt;"",1))</f>
        <v>1</v>
      </c>
      <c r="N23" s="93">
        <f>IF(F23&amp;H23="","",IF(F23&amp;H23&lt;&gt;"",1))</f>
        <v>1</v>
      </c>
      <c r="O23" s="93">
        <f>IF(F23="","",F23)</f>
        <v>3</v>
      </c>
      <c r="P23" s="93">
        <f>IF(H23="","",H23)</f>
        <v>0</v>
      </c>
      <c r="Q23" s="93">
        <f aca="true" t="shared" si="26" ref="Q23:R25">IF(K23=3,1,0)</f>
        <v>1</v>
      </c>
      <c r="R23" s="93">
        <f t="shared" si="26"/>
        <v>0</v>
      </c>
      <c r="S23" s="93">
        <f aca="true" t="shared" si="27" ref="S23:T25">IF(K23=1,1,0)</f>
        <v>0</v>
      </c>
      <c r="T23" s="93">
        <f t="shared" si="27"/>
        <v>0</v>
      </c>
      <c r="U23" s="93">
        <f aca="true" t="shared" si="28" ref="U23:V25">IF(K23=0,1,0)</f>
        <v>0</v>
      </c>
      <c r="V23" s="93">
        <f t="shared" si="28"/>
        <v>1</v>
      </c>
      <c r="W23" s="95"/>
      <c r="X23" s="35"/>
      <c r="Y23" s="36"/>
      <c r="Z23" s="32"/>
      <c r="AA23" s="32"/>
      <c r="AB23" s="32"/>
      <c r="AC23" s="32"/>
      <c r="AD23" s="32"/>
      <c r="AE23" s="32"/>
      <c r="AF23" s="32"/>
      <c r="AG23" s="32"/>
      <c r="AH23" s="8"/>
    </row>
    <row r="24" spans="1:34" s="1" customFormat="1" ht="15" customHeight="1">
      <c r="A24" s="127"/>
      <c r="B24" s="197" t="s">
        <v>38</v>
      </c>
      <c r="C24" s="196" t="s">
        <v>1</v>
      </c>
      <c r="D24" s="275" t="s">
        <v>25</v>
      </c>
      <c r="E24" s="280" t="str">
        <f>CHAVES!E30</f>
        <v>Carlos Febo</v>
      </c>
      <c r="F24" s="277">
        <v>3</v>
      </c>
      <c r="G24" s="278" t="s">
        <v>52</v>
      </c>
      <c r="H24" s="277">
        <v>0</v>
      </c>
      <c r="I24" s="281" t="str">
        <f>CHAVES!E28</f>
        <v>Ricardo Santos</v>
      </c>
      <c r="J24" s="128"/>
      <c r="K24" s="93">
        <f>IF(F24&amp;H24="","",IF(F24=H24,1,IF(F24&gt;H24,3,IF(F24&lt;H24,0))))</f>
        <v>3</v>
      </c>
      <c r="L24" s="93">
        <f>IF(F24&amp;H24="","",IF(H24=F24,1,IF(F24&lt;H24,3,IF(F24&gt;H24,0))))</f>
        <v>0</v>
      </c>
      <c r="M24" s="93">
        <f>IF(F24&amp;H24="","",IF(F24&amp;H24&lt;&gt;"",1))</f>
        <v>1</v>
      </c>
      <c r="N24" s="93">
        <f>IF(F24&amp;H24="","",IF(F24&amp;H24&lt;&gt;"",1))</f>
        <v>1</v>
      </c>
      <c r="O24" s="93">
        <f>IF(F24="","",F24)</f>
        <v>3</v>
      </c>
      <c r="P24" s="93">
        <f>IF(H24="","",H24)</f>
        <v>0</v>
      </c>
      <c r="Q24" s="93">
        <f t="shared" si="26"/>
        <v>1</v>
      </c>
      <c r="R24" s="93">
        <f t="shared" si="26"/>
        <v>0</v>
      </c>
      <c r="S24" s="93">
        <f t="shared" si="27"/>
        <v>0</v>
      </c>
      <c r="T24" s="93">
        <f t="shared" si="27"/>
        <v>0</v>
      </c>
      <c r="U24" s="93">
        <f t="shared" si="28"/>
        <v>0</v>
      </c>
      <c r="V24" s="93">
        <f t="shared" si="28"/>
        <v>1</v>
      </c>
      <c r="W24" s="95"/>
      <c r="X24" s="35"/>
      <c r="Y24" s="40"/>
      <c r="Z24" s="32"/>
      <c r="AA24" s="32"/>
      <c r="AB24" s="32"/>
      <c r="AC24" s="32"/>
      <c r="AD24" s="32"/>
      <c r="AE24" s="32"/>
      <c r="AF24" s="32"/>
      <c r="AG24" s="32"/>
      <c r="AH24" s="8"/>
    </row>
    <row r="25" spans="1:34" s="1" customFormat="1" ht="15" customHeight="1">
      <c r="A25" s="127"/>
      <c r="B25" s="197" t="s">
        <v>41</v>
      </c>
      <c r="C25" s="196" t="s">
        <v>1</v>
      </c>
      <c r="D25" s="275" t="s">
        <v>24</v>
      </c>
      <c r="E25" s="280" t="str">
        <f>CHAVES!E24</f>
        <v>Ricardo Nardy</v>
      </c>
      <c r="F25" s="277">
        <v>2</v>
      </c>
      <c r="G25" s="278" t="s">
        <v>52</v>
      </c>
      <c r="H25" s="277">
        <v>0</v>
      </c>
      <c r="I25" s="281" t="str">
        <f>CHAVES!E22</f>
        <v>Antonio Ribeiro</v>
      </c>
      <c r="J25" s="128"/>
      <c r="K25" s="93">
        <f>IF(F25&amp;H25="","",IF(F25=H25,1,IF(F25&gt;H25,3,IF(F25&lt;H25,0))))</f>
        <v>3</v>
      </c>
      <c r="L25" s="93">
        <f>IF(F25&amp;H25="","",IF(H25=F25,1,IF(F25&lt;H25,3,IF(F25&gt;H25,0))))</f>
        <v>0</v>
      </c>
      <c r="M25" s="93">
        <f>IF(F25&amp;H25="","",IF(F25&amp;H25&lt;&gt;"",1))</f>
        <v>1</v>
      </c>
      <c r="N25" s="93">
        <f>IF(F25&amp;H25="","",IF(F25&amp;H25&lt;&gt;"",1))</f>
        <v>1</v>
      </c>
      <c r="O25" s="93">
        <f>IF(F25="","",F25)</f>
        <v>2</v>
      </c>
      <c r="P25" s="93">
        <f>IF(H25="","",H25)</f>
        <v>0</v>
      </c>
      <c r="Q25" s="93">
        <f t="shared" si="26"/>
        <v>1</v>
      </c>
      <c r="R25" s="93">
        <f t="shared" si="26"/>
        <v>0</v>
      </c>
      <c r="S25" s="93">
        <f t="shared" si="27"/>
        <v>0</v>
      </c>
      <c r="T25" s="93">
        <f t="shared" si="27"/>
        <v>0</v>
      </c>
      <c r="U25" s="93">
        <f t="shared" si="28"/>
        <v>0</v>
      </c>
      <c r="V25" s="93">
        <f t="shared" si="28"/>
        <v>1</v>
      </c>
      <c r="W25" s="95"/>
      <c r="X25" s="35"/>
      <c r="Y25" s="36"/>
      <c r="Z25" s="32"/>
      <c r="AA25" s="32"/>
      <c r="AB25" s="32"/>
      <c r="AC25" s="32"/>
      <c r="AD25" s="32"/>
      <c r="AE25" s="32"/>
      <c r="AF25" s="32"/>
      <c r="AG25" s="32"/>
      <c r="AH25" s="9"/>
    </row>
    <row r="26" spans="1:34" s="1" customFormat="1" ht="15" customHeight="1">
      <c r="A26" s="127"/>
      <c r="B26" s="4"/>
      <c r="C26" s="4"/>
      <c r="D26" s="94"/>
      <c r="E26" s="41"/>
      <c r="F26" s="96"/>
      <c r="G26" s="97"/>
      <c r="H26" s="96"/>
      <c r="I26" s="102"/>
      <c r="J26" s="12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5"/>
      <c r="X26" s="35"/>
      <c r="Y26" s="36"/>
      <c r="Z26" s="32"/>
      <c r="AA26" s="32"/>
      <c r="AB26" s="32"/>
      <c r="AC26" s="32"/>
      <c r="AD26" s="32"/>
      <c r="AE26" s="32"/>
      <c r="AF26" s="32"/>
      <c r="AG26" s="32"/>
      <c r="AH26" s="9"/>
    </row>
    <row r="27" spans="1:34" s="1" customFormat="1" ht="15" customHeight="1">
      <c r="A27" s="127"/>
      <c r="B27" s="237" t="s">
        <v>11</v>
      </c>
      <c r="C27" s="237" t="s">
        <v>50</v>
      </c>
      <c r="D27" s="238" t="s">
        <v>51</v>
      </c>
      <c r="E27" s="425" t="s">
        <v>85</v>
      </c>
      <c r="F27" s="426"/>
      <c r="G27" s="426"/>
      <c r="H27" s="426"/>
      <c r="I27" s="427"/>
      <c r="J27" s="128"/>
      <c r="K27" s="91" t="s">
        <v>9</v>
      </c>
      <c r="L27" s="92" t="s">
        <v>10</v>
      </c>
      <c r="M27" s="92" t="s">
        <v>9</v>
      </c>
      <c r="N27" s="92" t="s">
        <v>10</v>
      </c>
      <c r="O27" s="92" t="s">
        <v>9</v>
      </c>
      <c r="P27" s="92" t="s">
        <v>10</v>
      </c>
      <c r="Q27" s="92" t="s">
        <v>9</v>
      </c>
      <c r="R27" s="92" t="s">
        <v>10</v>
      </c>
      <c r="S27" s="92" t="s">
        <v>9</v>
      </c>
      <c r="T27" s="92" t="s">
        <v>10</v>
      </c>
      <c r="U27" s="92" t="s">
        <v>9</v>
      </c>
      <c r="V27" s="92" t="s">
        <v>10</v>
      </c>
      <c r="W27" s="95"/>
      <c r="X27" s="28"/>
      <c r="Y27" s="41"/>
      <c r="Z27" s="28"/>
      <c r="AA27" s="42"/>
      <c r="AB27" s="33"/>
      <c r="AC27" s="33"/>
      <c r="AD27" s="33"/>
      <c r="AE27" s="33"/>
      <c r="AF27" s="33"/>
      <c r="AG27" s="33"/>
      <c r="AH27" s="9"/>
    </row>
    <row r="28" spans="1:34" s="1" customFormat="1" ht="15" customHeight="1">
      <c r="A28" s="127"/>
      <c r="B28" s="197" t="s">
        <v>30</v>
      </c>
      <c r="C28" s="196" t="s">
        <v>1</v>
      </c>
      <c r="D28" s="275" t="s">
        <v>26</v>
      </c>
      <c r="E28" s="280" t="str">
        <f>CHAVES!E22</f>
        <v>Antonio Ribeiro</v>
      </c>
      <c r="F28" s="277">
        <v>0</v>
      </c>
      <c r="G28" s="278" t="s">
        <v>52</v>
      </c>
      <c r="H28" s="277">
        <v>3</v>
      </c>
      <c r="I28" s="281" t="str">
        <f>CHAVES!E20</f>
        <v>Cristiano Paffrath</v>
      </c>
      <c r="J28" s="128"/>
      <c r="K28" s="93">
        <f>IF(F28&amp;H28="","",IF(F28=H28,1,IF(F28&gt;H28,3,IF(F28&lt;H28,0))))</f>
        <v>0</v>
      </c>
      <c r="L28" s="93">
        <f>IF(F28&amp;H28="","",IF(H28=F28,1,IF(F28&lt;H28,3,IF(F28&gt;H28,0))))</f>
        <v>3</v>
      </c>
      <c r="M28" s="93">
        <f>IF(F28&amp;H28="","",IF(F28&amp;H28&lt;&gt;"",1))</f>
        <v>1</v>
      </c>
      <c r="N28" s="93">
        <f>IF(F28&amp;H28="","",IF(F28&amp;H28&lt;&gt;"",1))</f>
        <v>1</v>
      </c>
      <c r="O28" s="93">
        <f>IF(F28="","",F28)</f>
        <v>0</v>
      </c>
      <c r="P28" s="93">
        <f>IF(H28="","",H28)</f>
        <v>3</v>
      </c>
      <c r="Q28" s="93">
        <f aca="true" t="shared" si="29" ref="Q28:R30">IF(K28=3,1,0)</f>
        <v>0</v>
      </c>
      <c r="R28" s="93">
        <f t="shared" si="29"/>
        <v>1</v>
      </c>
      <c r="S28" s="93">
        <f aca="true" t="shared" si="30" ref="S28:T30">IF(K28=1,1,0)</f>
        <v>0</v>
      </c>
      <c r="T28" s="93">
        <f t="shared" si="30"/>
        <v>0</v>
      </c>
      <c r="U28" s="93">
        <f aca="true" t="shared" si="31" ref="U28:V30">IF(K28=0,1,0)</f>
        <v>1</v>
      </c>
      <c r="V28" s="93">
        <f t="shared" si="31"/>
        <v>0</v>
      </c>
      <c r="W28" s="95"/>
      <c r="X28" s="28"/>
      <c r="Y28" s="41"/>
      <c r="Z28" s="28"/>
      <c r="AA28" s="42"/>
      <c r="AB28" s="33"/>
      <c r="AC28" s="33"/>
      <c r="AD28" s="33"/>
      <c r="AE28" s="33"/>
      <c r="AF28" s="33"/>
      <c r="AG28" s="33"/>
      <c r="AH28" s="9"/>
    </row>
    <row r="29" spans="1:34" s="1" customFormat="1" ht="15" customHeight="1">
      <c r="A29" s="127"/>
      <c r="B29" s="197" t="s">
        <v>35</v>
      </c>
      <c r="C29" s="196" t="s">
        <v>1</v>
      </c>
      <c r="D29" s="275" t="s">
        <v>25</v>
      </c>
      <c r="E29" s="280" t="str">
        <f>CHAVES!E26</f>
        <v>Fábio Correa</v>
      </c>
      <c r="F29" s="277">
        <v>3</v>
      </c>
      <c r="G29" s="278" t="s">
        <v>52</v>
      </c>
      <c r="H29" s="277">
        <v>3</v>
      </c>
      <c r="I29" s="281" t="str">
        <f>CHAVES!E28</f>
        <v>Ricardo Santos</v>
      </c>
      <c r="J29" s="128"/>
      <c r="K29" s="93">
        <f>IF(F29&amp;H29="","",IF(F29=H29,1,IF(F29&gt;H29,3,IF(F29&lt;H29,0))))</f>
        <v>1</v>
      </c>
      <c r="L29" s="93">
        <f>IF(F29&amp;H29="","",IF(H29=F29,1,IF(F29&lt;H29,3,IF(F29&gt;H29,0))))</f>
        <v>1</v>
      </c>
      <c r="M29" s="93">
        <f>IF(F29&amp;H29="","",IF(F29&amp;H29&lt;&gt;"",1))</f>
        <v>1</v>
      </c>
      <c r="N29" s="93">
        <f>IF(F29&amp;H29="","",IF(F29&amp;H29&lt;&gt;"",1))</f>
        <v>1</v>
      </c>
      <c r="O29" s="93">
        <f>IF(F29="","",F29)</f>
        <v>3</v>
      </c>
      <c r="P29" s="93">
        <f>IF(H29="","",H29)</f>
        <v>3</v>
      </c>
      <c r="Q29" s="93">
        <f t="shared" si="29"/>
        <v>0</v>
      </c>
      <c r="R29" s="93">
        <f t="shared" si="29"/>
        <v>0</v>
      </c>
      <c r="S29" s="93">
        <f t="shared" si="30"/>
        <v>1</v>
      </c>
      <c r="T29" s="93">
        <f t="shared" si="30"/>
        <v>1</v>
      </c>
      <c r="U29" s="93">
        <f t="shared" si="31"/>
        <v>0</v>
      </c>
      <c r="V29" s="93">
        <f t="shared" si="31"/>
        <v>0</v>
      </c>
      <c r="W29" s="95"/>
      <c r="X29" s="28"/>
      <c r="Y29" s="41"/>
      <c r="Z29" s="28"/>
      <c r="AA29" s="42"/>
      <c r="AB29" s="33"/>
      <c r="AC29" s="33"/>
      <c r="AD29" s="33"/>
      <c r="AE29" s="33"/>
      <c r="AF29" s="33"/>
      <c r="AG29" s="33"/>
      <c r="AH29" s="9"/>
    </row>
    <row r="30" spans="1:34" s="1" customFormat="1" ht="15" customHeight="1">
      <c r="A30" s="127"/>
      <c r="B30" s="197" t="s">
        <v>31</v>
      </c>
      <c r="C30" s="196" t="s">
        <v>1</v>
      </c>
      <c r="D30" s="275" t="s">
        <v>24</v>
      </c>
      <c r="E30" s="280" t="str">
        <f>CHAVES!E30</f>
        <v>Carlos Febo</v>
      </c>
      <c r="F30" s="277">
        <v>1</v>
      </c>
      <c r="G30" s="278" t="s">
        <v>52</v>
      </c>
      <c r="H30" s="277">
        <v>5</v>
      </c>
      <c r="I30" s="281" t="str">
        <f>CHAVES!E24</f>
        <v>Ricardo Nardy</v>
      </c>
      <c r="J30" s="128"/>
      <c r="K30" s="93">
        <f>IF(F30&amp;H30="","",IF(F30=H30,1,IF(F30&gt;H30,3,IF(F30&lt;H30,0))))</f>
        <v>0</v>
      </c>
      <c r="L30" s="93">
        <f>IF(F30&amp;H30="","",IF(H30=F30,1,IF(F30&lt;H30,3,IF(F30&gt;H30,0))))</f>
        <v>3</v>
      </c>
      <c r="M30" s="93">
        <f>IF(F30&amp;H30="","",IF(F30&amp;H30&lt;&gt;"",1))</f>
        <v>1</v>
      </c>
      <c r="N30" s="93">
        <f>IF(F30&amp;H30="","",IF(F30&amp;H30&lt;&gt;"",1))</f>
        <v>1</v>
      </c>
      <c r="O30" s="93">
        <f>IF(F30="","",F30)</f>
        <v>1</v>
      </c>
      <c r="P30" s="93">
        <f>IF(H30="","",H30)</f>
        <v>5</v>
      </c>
      <c r="Q30" s="93">
        <f t="shared" si="29"/>
        <v>0</v>
      </c>
      <c r="R30" s="93">
        <f t="shared" si="29"/>
        <v>1</v>
      </c>
      <c r="S30" s="93">
        <f t="shared" si="30"/>
        <v>0</v>
      </c>
      <c r="T30" s="93">
        <f t="shared" si="30"/>
        <v>0</v>
      </c>
      <c r="U30" s="93">
        <f t="shared" si="31"/>
        <v>1</v>
      </c>
      <c r="V30" s="93">
        <f t="shared" si="31"/>
        <v>0</v>
      </c>
      <c r="W30" s="95"/>
      <c r="X30" s="30"/>
      <c r="Y30" s="53"/>
      <c r="Z30" s="30"/>
      <c r="AA30" s="54"/>
      <c r="AB30" s="29"/>
      <c r="AC30" s="29"/>
      <c r="AD30" s="29"/>
      <c r="AE30" s="29"/>
      <c r="AF30" s="29"/>
      <c r="AG30" s="29"/>
      <c r="AH30" s="10"/>
    </row>
    <row r="31" spans="1:34" s="1" customFormat="1" ht="15" customHeight="1">
      <c r="A31" s="127"/>
      <c r="B31" s="4"/>
      <c r="C31" s="4"/>
      <c r="D31" s="7"/>
      <c r="E31" s="43"/>
      <c r="F31" s="44"/>
      <c r="G31" s="44"/>
      <c r="H31" s="44"/>
      <c r="I31" s="45"/>
      <c r="J31" s="12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/>
      <c r="X31" s="30"/>
      <c r="Y31" s="55"/>
      <c r="Z31" s="29"/>
      <c r="AA31" s="29"/>
      <c r="AB31" s="29"/>
      <c r="AC31" s="29"/>
      <c r="AD31" s="29"/>
      <c r="AE31" s="29"/>
      <c r="AF31" s="29"/>
      <c r="AG31" s="29"/>
      <c r="AH31" s="10"/>
    </row>
    <row r="32" spans="1:34" s="1" customFormat="1" ht="15" customHeight="1">
      <c r="A32" s="127"/>
      <c r="B32" s="4"/>
      <c r="C32" s="4"/>
      <c r="D32" s="3"/>
      <c r="E32" s="47"/>
      <c r="F32" s="48"/>
      <c r="G32" s="49"/>
      <c r="H32" s="48"/>
      <c r="I32" s="50"/>
      <c r="J32" s="128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5"/>
      <c r="X32" s="30"/>
      <c r="Y32" s="55"/>
      <c r="Z32" s="29"/>
      <c r="AA32" s="29"/>
      <c r="AB32" s="29"/>
      <c r="AC32" s="29"/>
      <c r="AD32" s="29"/>
      <c r="AE32" s="29"/>
      <c r="AF32" s="29"/>
      <c r="AG32" s="29"/>
      <c r="AH32" s="10"/>
    </row>
    <row r="33" spans="1:34" s="1" customFormat="1" ht="15" customHeight="1">
      <c r="A33" s="127"/>
      <c r="B33" s="4"/>
      <c r="C33" s="4"/>
      <c r="D33" s="3"/>
      <c r="E33" s="47"/>
      <c r="F33" s="48"/>
      <c r="G33" s="49"/>
      <c r="H33" s="48"/>
      <c r="I33" s="50"/>
      <c r="J33" s="99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5"/>
      <c r="X33" s="30"/>
      <c r="Y33" s="56"/>
      <c r="Z33" s="29"/>
      <c r="AA33" s="29"/>
      <c r="AB33" s="29"/>
      <c r="AC33" s="29"/>
      <c r="AD33" s="29"/>
      <c r="AE33" s="29"/>
      <c r="AF33" s="29"/>
      <c r="AG33" s="29"/>
      <c r="AH33" s="10"/>
    </row>
    <row r="34" spans="1:34" s="1" customFormat="1" ht="15" customHeight="1">
      <c r="A34" s="127"/>
      <c r="B34" s="4"/>
      <c r="C34" s="4"/>
      <c r="D34" s="3"/>
      <c r="E34" s="47"/>
      <c r="F34" s="48"/>
      <c r="G34" s="49"/>
      <c r="H34" s="48"/>
      <c r="I34" s="50"/>
      <c r="J34" s="99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95"/>
      <c r="X34" s="30"/>
      <c r="Y34" s="59"/>
      <c r="Z34" s="29"/>
      <c r="AA34" s="29"/>
      <c r="AB34" s="29"/>
      <c r="AC34" s="29"/>
      <c r="AD34" s="29"/>
      <c r="AE34" s="29"/>
      <c r="AF34" s="29"/>
      <c r="AG34" s="29"/>
      <c r="AH34" s="10"/>
    </row>
    <row r="35" spans="1:34" s="1" customFormat="1" ht="15" customHeight="1">
      <c r="A35" s="127"/>
      <c r="B35" s="4"/>
      <c r="C35" s="4"/>
      <c r="D35" s="3"/>
      <c r="E35" s="47"/>
      <c r="F35" s="48"/>
      <c r="G35" s="49"/>
      <c r="H35" s="48"/>
      <c r="I35" s="50"/>
      <c r="J35" s="99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29"/>
      <c r="X35" s="30"/>
      <c r="Y35" s="59"/>
      <c r="Z35" s="29"/>
      <c r="AA35" s="29"/>
      <c r="AB35" s="29"/>
      <c r="AC35" s="29"/>
      <c r="AD35" s="29"/>
      <c r="AE35" s="29"/>
      <c r="AF35" s="29"/>
      <c r="AG35" s="29"/>
      <c r="AH35" s="10"/>
    </row>
    <row r="36" spans="1:34" s="1" customFormat="1" ht="15" customHeight="1">
      <c r="A36" s="127"/>
      <c r="B36" s="4"/>
      <c r="C36" s="4"/>
      <c r="D36" s="3"/>
      <c r="E36" s="47"/>
      <c r="F36" s="48"/>
      <c r="G36" s="49"/>
      <c r="H36" s="48"/>
      <c r="I36" s="50"/>
      <c r="J36" s="99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29"/>
      <c r="X36" s="30"/>
      <c r="Y36" s="59"/>
      <c r="Z36" s="29"/>
      <c r="AA36" s="29"/>
      <c r="AB36" s="29"/>
      <c r="AC36" s="29"/>
      <c r="AD36" s="29"/>
      <c r="AE36" s="29"/>
      <c r="AF36" s="29"/>
      <c r="AG36" s="29"/>
      <c r="AH36" s="10"/>
    </row>
    <row r="37" spans="1:34" s="1" customFormat="1" ht="15" customHeight="1">
      <c r="A37" s="127"/>
      <c r="B37" s="4"/>
      <c r="C37" s="4"/>
      <c r="D37" s="3"/>
      <c r="E37" s="47"/>
      <c r="F37" s="48"/>
      <c r="G37" s="49"/>
      <c r="H37" s="48"/>
      <c r="I37" s="50"/>
      <c r="J37" s="99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29"/>
      <c r="X37" s="30"/>
      <c r="Y37" s="59"/>
      <c r="Z37" s="29"/>
      <c r="AA37" s="29"/>
      <c r="AB37" s="29"/>
      <c r="AC37" s="29"/>
      <c r="AD37" s="29"/>
      <c r="AE37" s="29"/>
      <c r="AF37" s="29"/>
      <c r="AG37" s="29"/>
      <c r="AH37" s="10"/>
    </row>
    <row r="38" spans="1:34" s="1" customFormat="1" ht="15" customHeight="1">
      <c r="A38" s="127"/>
      <c r="B38" s="4"/>
      <c r="C38" s="4"/>
      <c r="D38" s="3"/>
      <c r="E38" s="47"/>
      <c r="F38" s="48"/>
      <c r="G38" s="49"/>
      <c r="H38" s="48"/>
      <c r="I38" s="50"/>
      <c r="J38" s="99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29"/>
      <c r="X38" s="30"/>
      <c r="Y38" s="59"/>
      <c r="Z38" s="29"/>
      <c r="AA38" s="29"/>
      <c r="AB38" s="29"/>
      <c r="AC38" s="29"/>
      <c r="AD38" s="29"/>
      <c r="AE38" s="29"/>
      <c r="AF38" s="29"/>
      <c r="AG38" s="29"/>
      <c r="AH38" s="10"/>
    </row>
    <row r="39" spans="1:34" s="1" customFormat="1" ht="15" customHeight="1">
      <c r="A39" s="127"/>
      <c r="B39" s="4"/>
      <c r="C39" s="4"/>
      <c r="D39" s="3"/>
      <c r="E39" s="47"/>
      <c r="F39" s="48"/>
      <c r="G39" s="49"/>
      <c r="H39" s="48"/>
      <c r="I39" s="50"/>
      <c r="J39" s="99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29"/>
      <c r="X39" s="30"/>
      <c r="Y39" s="59"/>
      <c r="Z39" s="29"/>
      <c r="AA39" s="29"/>
      <c r="AB39" s="29"/>
      <c r="AC39" s="29"/>
      <c r="AD39" s="29"/>
      <c r="AE39" s="29"/>
      <c r="AF39" s="29"/>
      <c r="AG39" s="29"/>
      <c r="AH39" s="10"/>
    </row>
    <row r="40" spans="1:34" s="1" customFormat="1" ht="15" customHeight="1">
      <c r="A40" s="127"/>
      <c r="B40" s="4"/>
      <c r="C40" s="4"/>
      <c r="D40" s="3"/>
      <c r="E40" s="47"/>
      <c r="F40" s="48"/>
      <c r="G40" s="49"/>
      <c r="H40" s="48"/>
      <c r="I40" s="50"/>
      <c r="J40" s="99"/>
      <c r="K40" s="93" t="e">
        <f>IF(#REF!&amp;#REF!="","",IF(#REF!=#REF!,1,IF(#REF!&gt;#REF!,3,IF(#REF!&lt;#REF!,0))))</f>
        <v>#REF!</v>
      </c>
      <c r="L40" s="93" t="e">
        <f>IF(#REF!&amp;#REF!="","",IF(#REF!=#REF!,1,IF(#REF!&lt;#REF!,3,IF(#REF!&gt;#REF!,0))))</f>
        <v>#REF!</v>
      </c>
      <c r="M40" s="93" t="e">
        <f>IF(#REF!&amp;#REF!="","",IF(#REF!&amp;#REF!&lt;&gt;"",1))</f>
        <v>#REF!</v>
      </c>
      <c r="N40" s="93" t="e">
        <f>IF(#REF!&amp;#REF!="","",IF(#REF!&amp;#REF!&lt;&gt;"",1))</f>
        <v>#REF!</v>
      </c>
      <c r="O40" s="93" t="e">
        <f>IF(#REF!="","",#REF!)</f>
        <v>#REF!</v>
      </c>
      <c r="P40" s="93" t="e">
        <f>IF(#REF!="","",#REF!)</f>
        <v>#REF!</v>
      </c>
      <c r="Q40" s="93" t="e">
        <f>IF(K40=3,1,0)</f>
        <v>#REF!</v>
      </c>
      <c r="R40" s="93" t="e">
        <f>IF(L40=3,1,0)</f>
        <v>#REF!</v>
      </c>
      <c r="S40" s="93" t="e">
        <f>IF(K40=1,1,0)</f>
        <v>#REF!</v>
      </c>
      <c r="T40" s="93" t="e">
        <f>IF(L40=1,1,0)</f>
        <v>#REF!</v>
      </c>
      <c r="U40" s="93" t="e">
        <f>IF(K40=0,1,0)</f>
        <v>#REF!</v>
      </c>
      <c r="V40" s="93" t="e">
        <f>IF(L40=0,1,0)</f>
        <v>#REF!</v>
      </c>
      <c r="W40" s="129"/>
      <c r="X40" s="30"/>
      <c r="Y40" s="59"/>
      <c r="Z40" s="29"/>
      <c r="AA40" s="29"/>
      <c r="AB40" s="29"/>
      <c r="AC40" s="29"/>
      <c r="AD40" s="29"/>
      <c r="AE40" s="29"/>
      <c r="AF40" s="29"/>
      <c r="AG40" s="29"/>
      <c r="AH40" s="10"/>
    </row>
    <row r="41" spans="1:34" s="1" customFormat="1" ht="15" customHeight="1">
      <c r="A41" s="127"/>
      <c r="B41" s="4"/>
      <c r="C41" s="4"/>
      <c r="D41" s="3"/>
      <c r="E41" s="47"/>
      <c r="F41" s="48"/>
      <c r="G41" s="49"/>
      <c r="H41" s="48"/>
      <c r="I41" s="50"/>
      <c r="J41" s="51"/>
      <c r="K41" s="93" t="e">
        <f>IF(#REF!&amp;#REF!="","",IF(#REF!=#REF!,1,IF(#REF!&gt;#REF!,3,IF(#REF!&lt;#REF!,0))))</f>
        <v>#REF!</v>
      </c>
      <c r="L41" s="93" t="e">
        <f>IF(#REF!&amp;#REF!="","",IF(#REF!=#REF!,1,IF(#REF!&lt;#REF!,3,IF(#REF!&gt;#REF!,0))))</f>
        <v>#REF!</v>
      </c>
      <c r="M41" s="93" t="e">
        <f>IF(#REF!&amp;#REF!="","",IF(#REF!&amp;#REF!&lt;&gt;"",1))</f>
        <v>#REF!</v>
      </c>
      <c r="N41" s="93" t="e">
        <f>IF(#REF!&amp;#REF!="","",IF(#REF!&amp;#REF!&lt;&gt;"",1))</f>
        <v>#REF!</v>
      </c>
      <c r="O41" s="93" t="e">
        <f>IF(#REF!="","",#REF!)</f>
        <v>#REF!</v>
      </c>
      <c r="P41" s="93" t="e">
        <f>IF(#REF!="","",#REF!)</f>
        <v>#REF!</v>
      </c>
      <c r="Q41" s="93" t="e">
        <f>IF(K41=3,1,0)</f>
        <v>#REF!</v>
      </c>
      <c r="R41" s="93" t="e">
        <f>IF(L41=3,1,0)</f>
        <v>#REF!</v>
      </c>
      <c r="S41" s="93" t="e">
        <f>IF(K41=1,1,0)</f>
        <v>#REF!</v>
      </c>
      <c r="T41" s="93" t="e">
        <f>IF(L41=1,1,0)</f>
        <v>#REF!</v>
      </c>
      <c r="U41" s="93" t="e">
        <f>IF(K41=0,1,0)</f>
        <v>#REF!</v>
      </c>
      <c r="V41" s="93" t="e">
        <f>IF(L41=0,1,0)</f>
        <v>#REF!</v>
      </c>
      <c r="W41" s="132"/>
      <c r="X41" s="30"/>
      <c r="Y41" s="59"/>
      <c r="Z41" s="29"/>
      <c r="AA41" s="29"/>
      <c r="AB41" s="29"/>
      <c r="AC41" s="29"/>
      <c r="AD41" s="29"/>
      <c r="AE41" s="29"/>
      <c r="AF41" s="29"/>
      <c r="AG41" s="29"/>
      <c r="AH41" s="10"/>
    </row>
    <row r="42" spans="1:34" s="1" customFormat="1" ht="15" customHeight="1">
      <c r="A42" s="127"/>
      <c r="B42" s="134"/>
      <c r="C42" s="134"/>
      <c r="D42" s="135"/>
      <c r="E42" s="136"/>
      <c r="F42" s="137"/>
      <c r="G42" s="138"/>
      <c r="H42" s="137"/>
      <c r="I42" s="139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32"/>
      <c r="X42" s="30"/>
      <c r="Y42" s="59"/>
      <c r="Z42" s="29"/>
      <c r="AA42" s="29"/>
      <c r="AB42" s="29"/>
      <c r="AC42" s="29"/>
      <c r="AD42" s="29"/>
      <c r="AE42" s="29"/>
      <c r="AF42" s="29"/>
      <c r="AG42" s="29"/>
      <c r="AH42" s="10"/>
    </row>
    <row r="43" spans="1:34" s="1" customFormat="1" ht="15" customHeight="1">
      <c r="A43" s="127"/>
      <c r="D43" s="3"/>
      <c r="E43" s="47"/>
      <c r="F43" s="48"/>
      <c r="G43" s="49"/>
      <c r="H43" s="48"/>
      <c r="I43" s="50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32"/>
      <c r="X43" s="30"/>
      <c r="Y43" s="59"/>
      <c r="Z43" s="29"/>
      <c r="AA43" s="29"/>
      <c r="AB43" s="29"/>
      <c r="AC43" s="29"/>
      <c r="AD43" s="29"/>
      <c r="AE43" s="29"/>
      <c r="AF43" s="29"/>
      <c r="AG43" s="29"/>
      <c r="AH43" s="10"/>
    </row>
    <row r="44" spans="1:34" s="1" customFormat="1" ht="15" customHeight="1">
      <c r="A44" s="127"/>
      <c r="D44" s="2"/>
      <c r="E44" s="57"/>
      <c r="F44" s="17"/>
      <c r="G44" s="27"/>
      <c r="H44" s="17"/>
      <c r="I44" s="25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32"/>
      <c r="X44" s="30"/>
      <c r="Y44" s="59"/>
      <c r="Z44" s="29"/>
      <c r="AA44" s="29"/>
      <c r="AB44" s="29"/>
      <c r="AC44" s="29"/>
      <c r="AD44" s="29"/>
      <c r="AE44" s="29"/>
      <c r="AF44" s="29"/>
      <c r="AG44" s="29"/>
      <c r="AH44" s="10"/>
    </row>
    <row r="45" spans="1:34" s="1" customFormat="1" ht="15" customHeight="1">
      <c r="A45" s="127"/>
      <c r="D45" s="2"/>
      <c r="E45" s="57"/>
      <c r="F45" s="17"/>
      <c r="G45" s="27"/>
      <c r="H45" s="17"/>
      <c r="I45" s="25"/>
      <c r="J45" s="5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2"/>
      <c r="X45" s="30"/>
      <c r="Y45" s="59"/>
      <c r="Z45" s="29"/>
      <c r="AA45" s="29"/>
      <c r="AB45" s="29"/>
      <c r="AC45" s="29"/>
      <c r="AD45" s="29"/>
      <c r="AE45" s="29"/>
      <c r="AF45" s="29"/>
      <c r="AG45" s="29"/>
      <c r="AH45" s="10"/>
    </row>
    <row r="46" spans="1:34" s="1" customFormat="1" ht="15" customHeight="1">
      <c r="A46" s="127"/>
      <c r="D46" s="4"/>
      <c r="E46" s="57"/>
      <c r="F46" s="17"/>
      <c r="G46" s="27"/>
      <c r="H46" s="17"/>
      <c r="I46" s="25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32"/>
      <c r="X46" s="30"/>
      <c r="Y46" s="59"/>
      <c r="Z46" s="29"/>
      <c r="AA46" s="29"/>
      <c r="AB46" s="29"/>
      <c r="AC46" s="29"/>
      <c r="AD46" s="29"/>
      <c r="AE46" s="29"/>
      <c r="AF46" s="29"/>
      <c r="AG46" s="29"/>
      <c r="AH46" s="10"/>
    </row>
    <row r="47" spans="1:34" s="1" customFormat="1" ht="15" customHeight="1">
      <c r="A47" s="127"/>
      <c r="D47" s="5"/>
      <c r="E47" s="60"/>
      <c r="F47" s="61"/>
      <c r="G47" s="61"/>
      <c r="H47" s="61"/>
      <c r="I47" s="62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2"/>
      <c r="X47" s="30"/>
      <c r="Y47" s="59"/>
      <c r="Z47" s="29"/>
      <c r="AA47" s="29"/>
      <c r="AB47" s="29"/>
      <c r="AC47" s="29"/>
      <c r="AD47" s="29"/>
      <c r="AE47" s="29"/>
      <c r="AF47" s="29"/>
      <c r="AG47" s="29"/>
      <c r="AH47" s="10"/>
    </row>
    <row r="48" spans="1:34" s="1" customFormat="1" ht="15" customHeight="1">
      <c r="A48" s="127"/>
      <c r="D48" s="4"/>
      <c r="E48" s="57"/>
      <c r="F48" s="17"/>
      <c r="G48" s="27"/>
      <c r="H48" s="17"/>
      <c r="I48" s="25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32"/>
      <c r="X48" s="30"/>
      <c r="Y48" s="59"/>
      <c r="Z48" s="29"/>
      <c r="AA48" s="29"/>
      <c r="AB48" s="29"/>
      <c r="AC48" s="29"/>
      <c r="AD48" s="29"/>
      <c r="AE48" s="29"/>
      <c r="AF48" s="29"/>
      <c r="AG48" s="29"/>
      <c r="AH48" s="10"/>
    </row>
    <row r="49" spans="1:34" s="1" customFormat="1" ht="15" customHeight="1">
      <c r="A49" s="127"/>
      <c r="D49" s="5"/>
      <c r="E49" s="60"/>
      <c r="F49" s="61"/>
      <c r="G49" s="61"/>
      <c r="H49" s="61"/>
      <c r="I49" s="62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32"/>
      <c r="X49" s="30"/>
      <c r="Y49" s="59"/>
      <c r="Z49" s="29"/>
      <c r="AA49" s="29"/>
      <c r="AB49" s="29"/>
      <c r="AC49" s="29"/>
      <c r="AD49" s="29"/>
      <c r="AE49" s="29"/>
      <c r="AF49" s="29"/>
      <c r="AG49" s="29"/>
      <c r="AH49" s="10"/>
    </row>
    <row r="50" spans="1:34" s="1" customFormat="1" ht="15" customHeight="1">
      <c r="A50" s="127"/>
      <c r="D50" s="4"/>
      <c r="E50" s="57"/>
      <c r="F50" s="17"/>
      <c r="G50" s="27"/>
      <c r="H50" s="17"/>
      <c r="I50" s="25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32"/>
      <c r="X50" s="30"/>
      <c r="Y50" s="59"/>
      <c r="Z50" s="29"/>
      <c r="AA50" s="29"/>
      <c r="AB50" s="29"/>
      <c r="AC50" s="29"/>
      <c r="AD50" s="29"/>
      <c r="AE50" s="29"/>
      <c r="AF50" s="29"/>
      <c r="AG50" s="29"/>
      <c r="AH50" s="10"/>
    </row>
    <row r="51" spans="1:34" s="1" customFormat="1" ht="15" customHeight="1">
      <c r="A51" s="127"/>
      <c r="D51" s="4"/>
      <c r="E51" s="57"/>
      <c r="F51" s="17"/>
      <c r="G51" s="27"/>
      <c r="H51" s="17"/>
      <c r="I51" s="25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32"/>
      <c r="X51" s="30"/>
      <c r="Y51" s="59"/>
      <c r="Z51" s="29"/>
      <c r="AA51" s="29"/>
      <c r="AB51" s="29"/>
      <c r="AC51" s="29"/>
      <c r="AD51" s="29"/>
      <c r="AE51" s="29"/>
      <c r="AF51" s="29"/>
      <c r="AG51" s="29"/>
      <c r="AH51" s="10"/>
    </row>
    <row r="52" spans="1:34" s="1" customFormat="1" ht="15" customHeight="1">
      <c r="A52" s="127"/>
      <c r="D52" s="4"/>
      <c r="E52" s="57"/>
      <c r="F52" s="17"/>
      <c r="G52" s="27"/>
      <c r="H52" s="17"/>
      <c r="I52" s="25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32"/>
      <c r="X52" s="30"/>
      <c r="Y52" s="59"/>
      <c r="Z52" s="29"/>
      <c r="AA52" s="29"/>
      <c r="AB52" s="29"/>
      <c r="AC52" s="29"/>
      <c r="AD52" s="29"/>
      <c r="AE52" s="29"/>
      <c r="AF52" s="29"/>
      <c r="AG52" s="29"/>
      <c r="AH52" s="10"/>
    </row>
    <row r="53" spans="1:34" s="1" customFormat="1" ht="15" customHeight="1">
      <c r="A53" s="127"/>
      <c r="D53" s="4"/>
      <c r="E53" s="57"/>
      <c r="F53" s="17"/>
      <c r="G53" s="27"/>
      <c r="H53" s="17"/>
      <c r="I53" s="25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32"/>
      <c r="X53" s="30"/>
      <c r="Y53" s="59"/>
      <c r="Z53" s="29"/>
      <c r="AA53" s="29"/>
      <c r="AB53" s="29"/>
      <c r="AC53" s="29"/>
      <c r="AD53" s="29"/>
      <c r="AE53" s="29"/>
      <c r="AF53" s="29"/>
      <c r="AG53" s="29"/>
      <c r="AH53" s="10"/>
    </row>
    <row r="54" spans="1:34" s="1" customFormat="1" ht="15" customHeight="1">
      <c r="A54" s="127"/>
      <c r="D54" s="4"/>
      <c r="E54" s="57"/>
      <c r="F54" s="17"/>
      <c r="G54" s="27"/>
      <c r="H54" s="17"/>
      <c r="I54" s="25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2"/>
      <c r="X54" s="30"/>
      <c r="Y54" s="59"/>
      <c r="Z54" s="29"/>
      <c r="AA54" s="29"/>
      <c r="AB54" s="29"/>
      <c r="AC54" s="29"/>
      <c r="AD54" s="29"/>
      <c r="AE54" s="29"/>
      <c r="AF54" s="29"/>
      <c r="AG54" s="29"/>
      <c r="AH54" s="10"/>
    </row>
    <row r="55" spans="1:34" s="1" customFormat="1" ht="15" customHeight="1">
      <c r="A55" s="127"/>
      <c r="D55" s="4"/>
      <c r="E55" s="57"/>
      <c r="F55" s="17"/>
      <c r="G55" s="27"/>
      <c r="H55" s="17"/>
      <c r="I55" s="25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32"/>
      <c r="X55" s="30"/>
      <c r="Y55" s="59"/>
      <c r="Z55" s="29"/>
      <c r="AA55" s="29"/>
      <c r="AB55" s="29"/>
      <c r="AC55" s="29"/>
      <c r="AD55" s="29"/>
      <c r="AE55" s="29"/>
      <c r="AF55" s="29"/>
      <c r="AG55" s="29"/>
      <c r="AH55" s="10"/>
    </row>
    <row r="56" spans="1:34" s="1" customFormat="1" ht="15" customHeight="1">
      <c r="A56" s="127"/>
      <c r="D56" s="4"/>
      <c r="E56" s="57"/>
      <c r="F56" s="17"/>
      <c r="G56" s="27"/>
      <c r="H56" s="17"/>
      <c r="I56" s="25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32"/>
      <c r="X56" s="30"/>
      <c r="Y56" s="59"/>
      <c r="Z56" s="29"/>
      <c r="AA56" s="29"/>
      <c r="AB56" s="29"/>
      <c r="AC56" s="29"/>
      <c r="AD56" s="29"/>
      <c r="AE56" s="29"/>
      <c r="AF56" s="29"/>
      <c r="AG56" s="29"/>
      <c r="AH56" s="10"/>
    </row>
    <row r="57" spans="1:34" s="1" customFormat="1" ht="15" customHeight="1">
      <c r="A57" s="133"/>
      <c r="D57" s="5"/>
      <c r="E57" s="60"/>
      <c r="F57" s="61"/>
      <c r="G57" s="61"/>
      <c r="H57" s="61"/>
      <c r="I57" s="62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30"/>
      <c r="Y57" s="59"/>
      <c r="Z57" s="29"/>
      <c r="AA57" s="29"/>
      <c r="AB57" s="29"/>
      <c r="AC57" s="29"/>
      <c r="AD57" s="29"/>
      <c r="AE57" s="29"/>
      <c r="AF57" s="29"/>
      <c r="AG57" s="29"/>
      <c r="AH57" s="10"/>
    </row>
    <row r="58" spans="4:34" s="1" customFormat="1" ht="15" customHeight="1">
      <c r="D58" s="4"/>
      <c r="E58" s="57"/>
      <c r="F58" s="17"/>
      <c r="G58" s="27"/>
      <c r="H58" s="17"/>
      <c r="I58" s="25"/>
      <c r="J58" s="5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3"/>
      <c r="X58" s="30"/>
      <c r="Y58" s="59"/>
      <c r="Z58" s="29"/>
      <c r="AA58" s="29"/>
      <c r="AB58" s="29"/>
      <c r="AC58" s="29"/>
      <c r="AD58" s="29"/>
      <c r="AE58" s="29"/>
      <c r="AF58" s="29"/>
      <c r="AG58" s="29"/>
      <c r="AH58" s="10"/>
    </row>
    <row r="59" spans="4:34" s="1" customFormat="1" ht="15" customHeight="1">
      <c r="D59" s="4"/>
      <c r="E59" s="57"/>
      <c r="F59" s="17"/>
      <c r="G59" s="27"/>
      <c r="H59" s="17"/>
      <c r="I59" s="25"/>
      <c r="J59" s="5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3"/>
      <c r="X59" s="30"/>
      <c r="Y59" s="59"/>
      <c r="Z59" s="29"/>
      <c r="AA59" s="29"/>
      <c r="AB59" s="29"/>
      <c r="AC59" s="29"/>
      <c r="AD59" s="29"/>
      <c r="AE59" s="29"/>
      <c r="AF59" s="29"/>
      <c r="AG59" s="29"/>
      <c r="AH59" s="10"/>
    </row>
    <row r="60" spans="4:34" s="1" customFormat="1" ht="15" customHeight="1">
      <c r="D60" s="4"/>
      <c r="E60" s="57"/>
      <c r="F60" s="17"/>
      <c r="G60" s="27"/>
      <c r="H60" s="17"/>
      <c r="I60" s="25"/>
      <c r="J60" s="5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3"/>
      <c r="X60" s="30"/>
      <c r="Y60" s="59"/>
      <c r="Z60" s="29"/>
      <c r="AA60" s="29"/>
      <c r="AB60" s="29"/>
      <c r="AC60" s="29"/>
      <c r="AD60" s="29"/>
      <c r="AE60" s="29"/>
      <c r="AF60" s="29"/>
      <c r="AG60" s="29"/>
      <c r="AH60" s="10"/>
    </row>
    <row r="61" spans="4:34" s="1" customFormat="1" ht="15" customHeight="1">
      <c r="D61" s="4"/>
      <c r="E61" s="57"/>
      <c r="F61" s="17"/>
      <c r="G61" s="27"/>
      <c r="H61" s="17"/>
      <c r="I61" s="25"/>
      <c r="J61" s="5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3"/>
      <c r="X61" s="30"/>
      <c r="Y61" s="59"/>
      <c r="Z61" s="29"/>
      <c r="AA61" s="29"/>
      <c r="AB61" s="29"/>
      <c r="AC61" s="29"/>
      <c r="AD61" s="29"/>
      <c r="AE61" s="29"/>
      <c r="AF61" s="29"/>
      <c r="AG61" s="29"/>
      <c r="AH61" s="10"/>
    </row>
    <row r="62" spans="4:34" s="1" customFormat="1" ht="15" customHeight="1">
      <c r="D62" s="4"/>
      <c r="E62" s="57"/>
      <c r="F62" s="17"/>
      <c r="G62" s="27"/>
      <c r="H62" s="17"/>
      <c r="I62" s="25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3"/>
      <c r="X62" s="30"/>
      <c r="Y62" s="59"/>
      <c r="Z62" s="29"/>
      <c r="AA62" s="29"/>
      <c r="AB62" s="29"/>
      <c r="AC62" s="29"/>
      <c r="AD62" s="29"/>
      <c r="AE62" s="29"/>
      <c r="AF62" s="29"/>
      <c r="AG62" s="29"/>
      <c r="AH62" s="10"/>
    </row>
    <row r="63" spans="4:34" s="1" customFormat="1" ht="15" customHeight="1">
      <c r="D63" s="4"/>
      <c r="E63" s="57"/>
      <c r="F63" s="17"/>
      <c r="G63" s="27"/>
      <c r="H63" s="17"/>
      <c r="I63" s="25"/>
      <c r="J63" s="5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3"/>
      <c r="X63" s="30"/>
      <c r="Y63" s="59"/>
      <c r="Z63" s="29"/>
      <c r="AA63" s="29"/>
      <c r="AB63" s="29"/>
      <c r="AC63" s="29"/>
      <c r="AD63" s="29"/>
      <c r="AE63" s="29"/>
      <c r="AF63" s="29"/>
      <c r="AG63" s="29"/>
      <c r="AH63" s="10"/>
    </row>
    <row r="64" spans="4:34" s="1" customFormat="1" ht="15" customHeight="1">
      <c r="D64" s="4"/>
      <c r="E64" s="57"/>
      <c r="F64" s="17"/>
      <c r="G64" s="27"/>
      <c r="H64" s="17"/>
      <c r="I64" s="25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3"/>
      <c r="X64" s="30"/>
      <c r="Y64" s="59"/>
      <c r="Z64" s="29"/>
      <c r="AA64" s="29"/>
      <c r="AB64" s="29"/>
      <c r="AC64" s="29"/>
      <c r="AD64" s="29"/>
      <c r="AE64" s="29"/>
      <c r="AF64" s="29"/>
      <c r="AG64" s="29"/>
      <c r="AH64" s="10"/>
    </row>
    <row r="65" spans="4:34" s="1" customFormat="1" ht="15" customHeight="1">
      <c r="D65" s="5"/>
      <c r="E65" s="60"/>
      <c r="F65" s="61"/>
      <c r="G65" s="61"/>
      <c r="H65" s="61"/>
      <c r="I65" s="62"/>
      <c r="J65" s="58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3"/>
      <c r="X65" s="30"/>
      <c r="Y65" s="59"/>
      <c r="Z65" s="29"/>
      <c r="AA65" s="29"/>
      <c r="AB65" s="29"/>
      <c r="AC65" s="29"/>
      <c r="AD65" s="29"/>
      <c r="AE65" s="29"/>
      <c r="AF65" s="29"/>
      <c r="AG65" s="29"/>
      <c r="AH65" s="10"/>
    </row>
    <row r="66" spans="4:34" s="1" customFormat="1" ht="15" customHeight="1">
      <c r="D66" s="4"/>
      <c r="E66" s="57"/>
      <c r="F66" s="17"/>
      <c r="G66" s="27"/>
      <c r="H66" s="17"/>
      <c r="I66" s="25"/>
      <c r="J66" s="5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3"/>
      <c r="X66" s="30"/>
      <c r="Y66" s="59"/>
      <c r="Z66" s="29"/>
      <c r="AA66" s="29"/>
      <c r="AB66" s="29"/>
      <c r="AC66" s="29"/>
      <c r="AD66" s="29"/>
      <c r="AE66" s="29"/>
      <c r="AF66" s="29"/>
      <c r="AG66" s="29"/>
      <c r="AH66" s="10"/>
    </row>
    <row r="67" spans="4:34" s="1" customFormat="1" ht="15" customHeight="1">
      <c r="D67" s="4"/>
      <c r="E67" s="57"/>
      <c r="F67" s="17"/>
      <c r="G67" s="27"/>
      <c r="H67" s="17"/>
      <c r="I67" s="25"/>
      <c r="J67" s="58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3"/>
      <c r="X67" s="30"/>
      <c r="Y67" s="59"/>
      <c r="Z67" s="29"/>
      <c r="AA67" s="29"/>
      <c r="AB67" s="29"/>
      <c r="AC67" s="29"/>
      <c r="AD67" s="29"/>
      <c r="AE67" s="29"/>
      <c r="AF67" s="29"/>
      <c r="AG67" s="29"/>
      <c r="AH67" s="10"/>
    </row>
    <row r="68" spans="4:34" s="1" customFormat="1" ht="15" customHeight="1">
      <c r="D68" s="4"/>
      <c r="E68" s="57"/>
      <c r="F68" s="17"/>
      <c r="G68" s="27"/>
      <c r="H68" s="17"/>
      <c r="I68" s="25"/>
      <c r="J68" s="5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3"/>
      <c r="X68" s="30"/>
      <c r="Y68" s="59"/>
      <c r="Z68" s="29"/>
      <c r="AA68" s="29"/>
      <c r="AB68" s="29"/>
      <c r="AC68" s="29"/>
      <c r="AD68" s="29"/>
      <c r="AE68" s="29"/>
      <c r="AF68" s="29"/>
      <c r="AG68" s="29"/>
      <c r="AH68" s="10"/>
    </row>
    <row r="69" spans="4:34" s="1" customFormat="1" ht="15" customHeight="1">
      <c r="D69" s="4"/>
      <c r="E69" s="57"/>
      <c r="F69" s="17"/>
      <c r="G69" s="27"/>
      <c r="H69" s="17"/>
      <c r="I69" s="25"/>
      <c r="J69" s="58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3"/>
      <c r="X69" s="30"/>
      <c r="Y69" s="59"/>
      <c r="Z69" s="29"/>
      <c r="AA69" s="29"/>
      <c r="AB69" s="29"/>
      <c r="AC69" s="29"/>
      <c r="AD69" s="29"/>
      <c r="AE69" s="29"/>
      <c r="AF69" s="29"/>
      <c r="AG69" s="29"/>
      <c r="AH69" s="10"/>
    </row>
    <row r="70" spans="4:34" s="1" customFormat="1" ht="15" customHeight="1">
      <c r="D70" s="5"/>
      <c r="E70" s="60"/>
      <c r="F70" s="61"/>
      <c r="G70" s="61"/>
      <c r="H70" s="61"/>
      <c r="I70" s="62"/>
      <c r="J70" s="5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3"/>
      <c r="X70" s="30"/>
      <c r="Y70" s="59"/>
      <c r="Z70" s="29"/>
      <c r="AA70" s="29"/>
      <c r="AB70" s="29"/>
      <c r="AC70" s="29"/>
      <c r="AD70" s="29"/>
      <c r="AE70" s="29"/>
      <c r="AF70" s="29"/>
      <c r="AG70" s="29"/>
      <c r="AH70" s="10"/>
    </row>
    <row r="71" spans="4:34" s="1" customFormat="1" ht="15" customHeight="1">
      <c r="D71" s="4"/>
      <c r="E71" s="57"/>
      <c r="F71" s="17"/>
      <c r="G71" s="27"/>
      <c r="H71" s="17"/>
      <c r="I71" s="25"/>
      <c r="J71" s="5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3"/>
      <c r="X71" s="30"/>
      <c r="Y71" s="59"/>
      <c r="Z71" s="29"/>
      <c r="AA71" s="29"/>
      <c r="AB71" s="29"/>
      <c r="AC71" s="29"/>
      <c r="AD71" s="29"/>
      <c r="AE71" s="29"/>
      <c r="AF71" s="29"/>
      <c r="AG71" s="29"/>
      <c r="AH71" s="10"/>
    </row>
    <row r="72" spans="4:34" s="1" customFormat="1" ht="15" customHeight="1">
      <c r="D72" s="4"/>
      <c r="E72" s="57"/>
      <c r="F72" s="17"/>
      <c r="G72" s="27"/>
      <c r="H72" s="17"/>
      <c r="I72" s="25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3"/>
      <c r="X72" s="30"/>
      <c r="Y72" s="59"/>
      <c r="Z72" s="29"/>
      <c r="AA72" s="29"/>
      <c r="AB72" s="29"/>
      <c r="AC72" s="29"/>
      <c r="AD72" s="29"/>
      <c r="AE72" s="29"/>
      <c r="AF72" s="29"/>
      <c r="AG72" s="29"/>
      <c r="AH72" s="10"/>
    </row>
    <row r="73" spans="4:34" s="1" customFormat="1" ht="15" customHeight="1">
      <c r="D73" s="4"/>
      <c r="E73" s="57"/>
      <c r="F73" s="17"/>
      <c r="G73" s="27"/>
      <c r="H73" s="17"/>
      <c r="I73" s="25"/>
      <c r="J73" s="58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3"/>
      <c r="X73" s="30"/>
      <c r="Y73" s="59"/>
      <c r="Z73" s="29"/>
      <c r="AA73" s="29"/>
      <c r="AB73" s="29"/>
      <c r="AC73" s="29"/>
      <c r="AD73" s="29"/>
      <c r="AE73" s="29"/>
      <c r="AF73" s="29"/>
      <c r="AG73" s="29"/>
      <c r="AH73" s="10"/>
    </row>
    <row r="74" spans="4:34" s="1" customFormat="1" ht="15" customHeight="1">
      <c r="D74" s="4"/>
      <c r="E74" s="57"/>
      <c r="F74" s="17"/>
      <c r="G74" s="27"/>
      <c r="H74" s="17"/>
      <c r="I74" s="25"/>
      <c r="J74" s="58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3"/>
      <c r="X74" s="30"/>
      <c r="Y74" s="59"/>
      <c r="Z74" s="29"/>
      <c r="AA74" s="29"/>
      <c r="AB74" s="29"/>
      <c r="AC74" s="29"/>
      <c r="AD74" s="29"/>
      <c r="AE74" s="29"/>
      <c r="AF74" s="29"/>
      <c r="AG74" s="29"/>
      <c r="AH74" s="10"/>
    </row>
    <row r="75" spans="4:34" s="1" customFormat="1" ht="15" customHeight="1">
      <c r="D75" s="4"/>
      <c r="E75" s="57"/>
      <c r="F75" s="17"/>
      <c r="G75" s="27"/>
      <c r="H75" s="17"/>
      <c r="I75" s="25"/>
      <c r="J75" s="5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3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4:34" s="1" customFormat="1" ht="15" customHeight="1">
      <c r="D76" s="4"/>
      <c r="E76" s="57"/>
      <c r="F76" s="17"/>
      <c r="G76" s="27"/>
      <c r="H76" s="17"/>
      <c r="I76" s="25"/>
      <c r="J76" s="58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3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4:34" s="1" customFormat="1" ht="15" customHeight="1">
      <c r="D77" s="4"/>
      <c r="E77" s="57"/>
      <c r="F77" s="17"/>
      <c r="G77" s="27"/>
      <c r="H77" s="17"/>
      <c r="I77" s="25"/>
      <c r="J77" s="58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3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4:34" s="1" customFormat="1" ht="15" customHeight="1">
      <c r="D78" s="4"/>
      <c r="E78" s="57"/>
      <c r="F78" s="17"/>
      <c r="G78" s="27"/>
      <c r="H78" s="17"/>
      <c r="I78" s="25"/>
      <c r="J78" s="58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3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4:34" s="1" customFormat="1" ht="15" customHeight="1">
      <c r="D79" s="4"/>
      <c r="E79" s="57"/>
      <c r="F79" s="17"/>
      <c r="G79" s="27"/>
      <c r="H79" s="17"/>
      <c r="I79" s="25"/>
      <c r="J79" s="58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3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4:34" s="1" customFormat="1" ht="15" customHeight="1">
      <c r="D80" s="4"/>
      <c r="E80" s="57"/>
      <c r="F80" s="17"/>
      <c r="G80" s="27"/>
      <c r="H80" s="17"/>
      <c r="I80" s="25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3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4:34" s="1" customFormat="1" ht="15" customHeight="1">
      <c r="D81" s="4"/>
      <c r="E81" s="57"/>
      <c r="F81" s="17"/>
      <c r="G81" s="27"/>
      <c r="H81" s="17"/>
      <c r="I81" s="25"/>
      <c r="J81" s="58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3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4:34" s="1" customFormat="1" ht="15" customHeight="1">
      <c r="D82" s="4"/>
      <c r="E82" s="57"/>
      <c r="F82" s="17"/>
      <c r="G82" s="27"/>
      <c r="H82" s="17"/>
      <c r="I82" s="25"/>
      <c r="J82" s="58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3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4:34" s="1" customFormat="1" ht="15" customHeight="1">
      <c r="D83" s="4"/>
      <c r="E83" s="57"/>
      <c r="F83" s="17"/>
      <c r="G83" s="27"/>
      <c r="H83" s="17"/>
      <c r="I83" s="25"/>
      <c r="J83" s="58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3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4:34" s="1" customFormat="1" ht="15" customHeight="1">
      <c r="D84" s="5"/>
      <c r="E84" s="60"/>
      <c r="F84" s="61"/>
      <c r="G84" s="61"/>
      <c r="H84" s="61"/>
      <c r="I84" s="62"/>
      <c r="J84" s="58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3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4:34" s="1" customFormat="1" ht="15" customHeight="1">
      <c r="D85" s="4"/>
      <c r="E85" s="57"/>
      <c r="F85" s="17"/>
      <c r="G85" s="27"/>
      <c r="H85" s="17"/>
      <c r="I85" s="25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3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4:34" s="1" customFormat="1" ht="15" customHeight="1">
      <c r="D86" s="5"/>
      <c r="E86" s="60"/>
      <c r="F86" s="61"/>
      <c r="G86" s="61"/>
      <c r="H86" s="61"/>
      <c r="I86" s="62"/>
      <c r="J86" s="58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3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4:34" s="1" customFormat="1" ht="15" customHeight="1">
      <c r="D87" s="4"/>
      <c r="E87" s="57"/>
      <c r="F87" s="17"/>
      <c r="G87" s="27"/>
      <c r="H87" s="17"/>
      <c r="I87" s="25"/>
      <c r="J87" s="58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3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4:34" s="1" customFormat="1" ht="15" customHeight="1">
      <c r="D88" s="4"/>
      <c r="E88" s="57"/>
      <c r="F88" s="17"/>
      <c r="G88" s="27"/>
      <c r="H88" s="17"/>
      <c r="I88" s="25"/>
      <c r="J88" s="58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3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4:34" s="1" customFormat="1" ht="15" customHeight="1">
      <c r="D89" s="4"/>
      <c r="E89" s="57"/>
      <c r="F89" s="17"/>
      <c r="G89" s="27"/>
      <c r="H89" s="17"/>
      <c r="I89" s="25"/>
      <c r="J89" s="5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3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4:34" s="1" customFormat="1" ht="15" customHeight="1">
      <c r="D90" s="4"/>
      <c r="E90" s="57"/>
      <c r="F90" s="17"/>
      <c r="G90" s="27"/>
      <c r="H90" s="17"/>
      <c r="I90" s="25"/>
      <c r="J90" s="58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3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4:34" s="1" customFormat="1" ht="15" customHeight="1">
      <c r="D91" s="4"/>
      <c r="E91" s="57"/>
      <c r="F91" s="17"/>
      <c r="G91" s="27"/>
      <c r="H91" s="17"/>
      <c r="I91" s="25"/>
      <c r="J91" s="5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3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4:34" s="1" customFormat="1" ht="15" customHeight="1">
      <c r="D92" s="5"/>
      <c r="E92" s="60"/>
      <c r="F92" s="61"/>
      <c r="G92" s="61"/>
      <c r="H92" s="61"/>
      <c r="I92" s="62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3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4:34" s="1" customFormat="1" ht="15" customHeight="1">
      <c r="D93" s="4"/>
      <c r="E93" s="57"/>
      <c r="F93" s="17"/>
      <c r="G93" s="27"/>
      <c r="H93" s="17"/>
      <c r="I93" s="25"/>
      <c r="J93" s="58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3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4:34" s="1" customFormat="1" ht="15" customHeight="1">
      <c r="D94" s="4"/>
      <c r="E94" s="57"/>
      <c r="F94" s="17"/>
      <c r="G94" s="27"/>
      <c r="H94" s="17"/>
      <c r="I94" s="25"/>
      <c r="J94" s="58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3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4:34" s="1" customFormat="1" ht="15" customHeight="1">
      <c r="D95" s="4"/>
      <c r="E95" s="57"/>
      <c r="F95" s="17"/>
      <c r="G95" s="27"/>
      <c r="H95" s="17"/>
      <c r="I95" s="25"/>
      <c r="J95" s="5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3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4:34" s="1" customFormat="1" ht="15" customHeight="1">
      <c r="D96" s="4"/>
      <c r="E96" s="57"/>
      <c r="F96" s="17"/>
      <c r="G96" s="27"/>
      <c r="H96" s="17"/>
      <c r="I96" s="25"/>
      <c r="J96" s="5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3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4:34" s="1" customFormat="1" ht="15" customHeight="1">
      <c r="D97" s="5"/>
      <c r="E97" s="60"/>
      <c r="F97" s="61"/>
      <c r="G97" s="61"/>
      <c r="H97" s="61"/>
      <c r="I97" s="62"/>
      <c r="J97" s="5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3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4"/>
      <c r="E98" s="57"/>
      <c r="F98" s="17"/>
      <c r="G98" s="27"/>
      <c r="H98" s="17"/>
      <c r="I98" s="25"/>
      <c r="J98" s="58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3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3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4"/>
      <c r="E100" s="57"/>
      <c r="F100" s="17"/>
      <c r="G100" s="27"/>
      <c r="H100" s="17"/>
      <c r="I100" s="25"/>
      <c r="J100" s="58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58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58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4"/>
      <c r="E108" s="57"/>
      <c r="F108" s="17"/>
      <c r="G108" s="27"/>
      <c r="H108" s="17"/>
      <c r="I108" s="25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5"/>
      <c r="E111" s="60"/>
      <c r="F111" s="61"/>
      <c r="G111" s="61"/>
      <c r="H111" s="61"/>
      <c r="I111" s="62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58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4"/>
      <c r="E116" s="57"/>
      <c r="F116" s="17"/>
      <c r="G116" s="27"/>
      <c r="H116" s="17"/>
      <c r="I116" s="25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58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5"/>
      <c r="E125" s="60"/>
      <c r="F125" s="61"/>
      <c r="G125" s="61"/>
      <c r="H125" s="61"/>
      <c r="I125" s="62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58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41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68"/>
      <c r="Y131" s="69"/>
      <c r="Z131" s="70"/>
      <c r="AA131" s="70"/>
      <c r="AB131" s="70"/>
      <c r="AC131" s="70"/>
      <c r="AD131" s="70"/>
      <c r="AE131" s="70"/>
      <c r="AF131" s="70"/>
      <c r="AG131" s="70"/>
      <c r="AH131" s="11"/>
      <c r="AI131" s="12"/>
      <c r="AJ131" s="12"/>
      <c r="AK131" s="12"/>
      <c r="AL131" s="12"/>
      <c r="AM131" s="12"/>
      <c r="AN131" s="12"/>
      <c r="AO131" s="12"/>
    </row>
    <row r="132" spans="4:41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68"/>
      <c r="Y132" s="69"/>
      <c r="Z132" s="70"/>
      <c r="AA132" s="70"/>
      <c r="AB132" s="70"/>
      <c r="AC132" s="70"/>
      <c r="AD132" s="70"/>
      <c r="AE132" s="70"/>
      <c r="AF132" s="70"/>
      <c r="AG132" s="70"/>
      <c r="AH132" s="11"/>
      <c r="AI132" s="12"/>
      <c r="AJ132" s="12"/>
      <c r="AK132" s="12"/>
      <c r="AL132" s="12"/>
      <c r="AM132" s="12"/>
      <c r="AN132" s="12"/>
      <c r="AO132" s="12"/>
    </row>
    <row r="133" spans="4:43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68"/>
      <c r="Y133" s="69"/>
      <c r="Z133" s="70"/>
      <c r="AA133" s="70"/>
      <c r="AB133" s="70"/>
      <c r="AC133" s="70"/>
      <c r="AD133" s="70"/>
      <c r="AE133" s="70"/>
      <c r="AF133" s="70"/>
      <c r="AG133" s="70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4:43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68"/>
      <c r="Y134" s="69"/>
      <c r="Z134" s="70"/>
      <c r="AA134" s="70"/>
      <c r="AB134" s="70"/>
      <c r="AC134" s="70"/>
      <c r="AD134" s="70"/>
      <c r="AE134" s="70"/>
      <c r="AF134" s="70"/>
      <c r="AG134" s="70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4:43" s="1" customFormat="1" ht="15" customHeight="1">
      <c r="D135" s="4"/>
      <c r="E135" s="57"/>
      <c r="F135" s="17"/>
      <c r="G135" s="27"/>
      <c r="H135" s="17"/>
      <c r="I135" s="25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68"/>
      <c r="Y135" s="69"/>
      <c r="Z135" s="70"/>
      <c r="AA135" s="70"/>
      <c r="AB135" s="70"/>
      <c r="AC135" s="70"/>
      <c r="AD135" s="70"/>
      <c r="AE135" s="70"/>
      <c r="AF135" s="70"/>
      <c r="AG135" s="70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4:43" s="1" customFormat="1" ht="15" customHeight="1">
      <c r="D136" s="4"/>
      <c r="E136" s="57"/>
      <c r="F136" s="17"/>
      <c r="G136" s="27"/>
      <c r="H136" s="17"/>
      <c r="I136" s="25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68"/>
      <c r="Y136" s="69"/>
      <c r="Z136" s="70"/>
      <c r="AA136" s="70"/>
      <c r="AB136" s="70"/>
      <c r="AC136" s="70"/>
      <c r="AD136" s="70"/>
      <c r="AE136" s="70"/>
      <c r="AF136" s="70"/>
      <c r="AG136" s="70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4:43" s="1" customFormat="1" ht="15" customHeight="1">
      <c r="D137" s="4"/>
      <c r="E137" s="57"/>
      <c r="F137" s="17"/>
      <c r="G137" s="27"/>
      <c r="H137" s="17"/>
      <c r="I137" s="25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68"/>
      <c r="Y137" s="69"/>
      <c r="Z137" s="70"/>
      <c r="AA137" s="70"/>
      <c r="AB137" s="70"/>
      <c r="AC137" s="70"/>
      <c r="AD137" s="70"/>
      <c r="AE137" s="70"/>
      <c r="AF137" s="70"/>
      <c r="AG137" s="70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4:43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68"/>
      <c r="Y138" s="69"/>
      <c r="Z138" s="70"/>
      <c r="AA138" s="70"/>
      <c r="AB138" s="70"/>
      <c r="AC138" s="70"/>
      <c r="AD138" s="70"/>
      <c r="AE138" s="70"/>
      <c r="AF138" s="70"/>
      <c r="AG138" s="70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4:43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69"/>
      <c r="Z139" s="70"/>
      <c r="AA139" s="70"/>
      <c r="AB139" s="70"/>
      <c r="AC139" s="70"/>
      <c r="AD139" s="70"/>
      <c r="AE139" s="70"/>
      <c r="AF139" s="70"/>
      <c r="AG139" s="70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4:43" s="1" customFormat="1" ht="15" customHeight="1">
      <c r="D140" s="4"/>
      <c r="E140" s="57"/>
      <c r="F140" s="17"/>
      <c r="G140" s="27"/>
      <c r="H140" s="17"/>
      <c r="I140" s="25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69"/>
      <c r="Z140" s="70"/>
      <c r="AA140" s="70"/>
      <c r="AB140" s="70"/>
      <c r="AC140" s="70"/>
      <c r="AD140" s="70"/>
      <c r="AE140" s="70"/>
      <c r="AF140" s="70"/>
      <c r="AG140" s="70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s="1" customFormat="1" ht="15" customHeight="1">
      <c r="B141" s="12"/>
      <c r="C141" s="12"/>
      <c r="D141" s="6"/>
      <c r="E141" s="64"/>
      <c r="F141" s="65"/>
      <c r="G141" s="65"/>
      <c r="H141" s="65"/>
      <c r="I141" s="66"/>
      <c r="J141" s="5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69"/>
      <c r="Z141" s="70"/>
      <c r="AA141" s="70"/>
      <c r="AB141" s="70"/>
      <c r="AC141" s="70"/>
      <c r="AD141" s="70"/>
      <c r="AE141" s="70"/>
      <c r="AF141" s="70"/>
      <c r="AG141" s="70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43" s="1" customFormat="1" ht="15" customHeight="1">
      <c r="B142" s="12"/>
      <c r="C142" s="12"/>
      <c r="D142" s="6"/>
      <c r="E142" s="64"/>
      <c r="F142" s="65"/>
      <c r="G142" s="65"/>
      <c r="H142" s="65"/>
      <c r="I142" s="66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69"/>
      <c r="Z142" s="70"/>
      <c r="AA142" s="70"/>
      <c r="AB142" s="70"/>
      <c r="AC142" s="70"/>
      <c r="AD142" s="70"/>
      <c r="AE142" s="70"/>
      <c r="AF142" s="70"/>
      <c r="AG142" s="70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:43" s="1" customFormat="1" ht="15" customHeight="1">
      <c r="B143" s="12"/>
      <c r="C143" s="12"/>
      <c r="D143" s="6"/>
      <c r="E143" s="64"/>
      <c r="F143" s="65"/>
      <c r="G143" s="65"/>
      <c r="H143" s="65"/>
      <c r="I143" s="66"/>
      <c r="J143" s="5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69"/>
      <c r="Z143" s="70"/>
      <c r="AA143" s="70"/>
      <c r="AB143" s="70"/>
      <c r="AC143" s="70"/>
      <c r="AD143" s="70"/>
      <c r="AE143" s="70"/>
      <c r="AF143" s="70"/>
      <c r="AG143" s="70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s="1" customFormat="1" ht="15" customHeight="1">
      <c r="B144" s="12"/>
      <c r="C144" s="12"/>
      <c r="D144" s="6"/>
      <c r="E144" s="64"/>
      <c r="F144" s="65"/>
      <c r="G144" s="65"/>
      <c r="H144" s="65"/>
      <c r="I144" s="66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69"/>
      <c r="Z144" s="70"/>
      <c r="AA144" s="70"/>
      <c r="AB144" s="70"/>
      <c r="AC144" s="70"/>
      <c r="AD144" s="70"/>
      <c r="AE144" s="70"/>
      <c r="AF144" s="70"/>
      <c r="AG144" s="70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43" s="1" customFormat="1" ht="15" customHeight="1">
      <c r="B145" s="12"/>
      <c r="C145" s="12"/>
      <c r="D145" s="6"/>
      <c r="E145" s="64"/>
      <c r="F145" s="65"/>
      <c r="G145" s="65"/>
      <c r="H145" s="65"/>
      <c r="I145" s="66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69"/>
      <c r="Z145" s="70"/>
      <c r="AA145" s="70"/>
      <c r="AB145" s="70"/>
      <c r="AC145" s="70"/>
      <c r="AD145" s="70"/>
      <c r="AE145" s="70"/>
      <c r="AF145" s="70"/>
      <c r="AG145" s="70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:43" s="1" customFormat="1" ht="15" customHeight="1">
      <c r="B146" s="12"/>
      <c r="C146" s="12"/>
      <c r="D146" s="6"/>
      <c r="E146" s="64"/>
      <c r="F146" s="65"/>
      <c r="G146" s="65"/>
      <c r="H146" s="65"/>
      <c r="I146" s="66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69"/>
      <c r="Z146" s="70"/>
      <c r="AA146" s="70"/>
      <c r="AB146" s="70"/>
      <c r="AC146" s="70"/>
      <c r="AD146" s="70"/>
      <c r="AE146" s="70"/>
      <c r="AF146" s="70"/>
      <c r="AG146" s="70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s="1" customFormat="1" ht="15" customHeight="1">
      <c r="B147" s="12"/>
      <c r="C147" s="12"/>
      <c r="D147" s="6"/>
      <c r="E147" s="64"/>
      <c r="F147" s="65"/>
      <c r="G147" s="65"/>
      <c r="H147" s="65"/>
      <c r="I147" s="66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69"/>
      <c r="Z147" s="70"/>
      <c r="AA147" s="70"/>
      <c r="AB147" s="70"/>
      <c r="AC147" s="70"/>
      <c r="AD147" s="70"/>
      <c r="AE147" s="70"/>
      <c r="AF147" s="70"/>
      <c r="AG147" s="70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43" s="1" customFormat="1" ht="15" customHeight="1">
      <c r="B148" s="12"/>
      <c r="C148" s="12"/>
      <c r="D148" s="6"/>
      <c r="E148" s="64"/>
      <c r="F148" s="65"/>
      <c r="G148" s="65"/>
      <c r="H148" s="65"/>
      <c r="I148" s="66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69"/>
      <c r="Z148" s="70"/>
      <c r="AA148" s="70"/>
      <c r="AB148" s="70"/>
      <c r="AC148" s="70"/>
      <c r="AD148" s="70"/>
      <c r="AE148" s="70"/>
      <c r="AF148" s="70"/>
      <c r="AG148" s="70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:43" s="1" customFormat="1" ht="15" customHeight="1">
      <c r="B149" s="12"/>
      <c r="C149" s="12"/>
      <c r="D149" s="6"/>
      <c r="E149" s="64"/>
      <c r="F149" s="65"/>
      <c r="G149" s="65"/>
      <c r="H149" s="65"/>
      <c r="I149" s="66"/>
      <c r="J149" s="58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69"/>
      <c r="Z149" s="70"/>
      <c r="AA149" s="70"/>
      <c r="AB149" s="70"/>
      <c r="AC149" s="70"/>
      <c r="AD149" s="70"/>
      <c r="AE149" s="70"/>
      <c r="AF149" s="70"/>
      <c r="AG149" s="70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43" s="1" customFormat="1" ht="15" customHeight="1">
      <c r="B150" s="12"/>
      <c r="C150" s="12"/>
      <c r="D150" s="6"/>
      <c r="E150" s="64"/>
      <c r="F150" s="65"/>
      <c r="G150" s="65"/>
      <c r="H150" s="65"/>
      <c r="I150" s="66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69"/>
      <c r="Z150" s="70"/>
      <c r="AA150" s="70"/>
      <c r="AB150" s="70"/>
      <c r="AC150" s="70"/>
      <c r="AD150" s="70"/>
      <c r="AE150" s="70"/>
      <c r="AF150" s="70"/>
      <c r="AG150" s="70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:43" s="1" customFormat="1" ht="15" customHeight="1">
      <c r="B151" s="12"/>
      <c r="C151" s="12"/>
      <c r="D151" s="6"/>
      <c r="E151" s="64"/>
      <c r="F151" s="65"/>
      <c r="G151" s="65"/>
      <c r="H151" s="65"/>
      <c r="I151" s="66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69"/>
      <c r="Z151" s="70"/>
      <c r="AA151" s="70"/>
      <c r="AB151" s="70"/>
      <c r="AC151" s="70"/>
      <c r="AD151" s="70"/>
      <c r="AE151" s="70"/>
      <c r="AF151" s="70"/>
      <c r="AG151" s="70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:43" s="1" customFormat="1" ht="15" customHeight="1">
      <c r="B152" s="12"/>
      <c r="C152" s="12"/>
      <c r="D152" s="6"/>
      <c r="E152" s="64"/>
      <c r="F152" s="65"/>
      <c r="G152" s="65"/>
      <c r="H152" s="65"/>
      <c r="I152" s="66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69"/>
      <c r="Z152" s="70"/>
      <c r="AA152" s="70"/>
      <c r="AB152" s="70"/>
      <c r="AC152" s="70"/>
      <c r="AD152" s="70"/>
      <c r="AE152" s="70"/>
      <c r="AF152" s="70"/>
      <c r="AG152" s="70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43" s="1" customFormat="1" ht="15" customHeight="1">
      <c r="B153" s="12"/>
      <c r="C153" s="12"/>
      <c r="D153" s="6"/>
      <c r="E153" s="64"/>
      <c r="F153" s="65"/>
      <c r="G153" s="65"/>
      <c r="H153" s="65"/>
      <c r="I153" s="66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69"/>
      <c r="Z153" s="70"/>
      <c r="AA153" s="70"/>
      <c r="AB153" s="70"/>
      <c r="AC153" s="70"/>
      <c r="AD153" s="70"/>
      <c r="AE153" s="70"/>
      <c r="AF153" s="70"/>
      <c r="AG153" s="70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:43" s="1" customFormat="1" ht="15" customHeight="1">
      <c r="B154" s="12"/>
      <c r="C154" s="12"/>
      <c r="D154" s="6"/>
      <c r="E154" s="64"/>
      <c r="F154" s="65"/>
      <c r="G154" s="65"/>
      <c r="H154" s="65"/>
      <c r="I154" s="66"/>
      <c r="J154" s="58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69"/>
      <c r="Z154" s="70"/>
      <c r="AA154" s="70"/>
      <c r="AB154" s="70"/>
      <c r="AC154" s="70"/>
      <c r="AD154" s="70"/>
      <c r="AE154" s="70"/>
      <c r="AF154" s="70"/>
      <c r="AG154" s="70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43" s="1" customFormat="1" ht="15" customHeight="1">
      <c r="B155" s="12"/>
      <c r="C155" s="12"/>
      <c r="D155" s="6"/>
      <c r="E155" s="64"/>
      <c r="F155" s="65"/>
      <c r="G155" s="65"/>
      <c r="H155" s="65"/>
      <c r="I155" s="66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69"/>
      <c r="Z155" s="70"/>
      <c r="AA155" s="70"/>
      <c r="AB155" s="70"/>
      <c r="AC155" s="70"/>
      <c r="AD155" s="70"/>
      <c r="AE155" s="70"/>
      <c r="AF155" s="70"/>
      <c r="AG155" s="70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" customFormat="1" ht="15" customHeight="1">
      <c r="A156" s="12"/>
      <c r="B156" s="12"/>
      <c r="C156" s="12"/>
      <c r="D156" s="6"/>
      <c r="E156" s="64"/>
      <c r="F156" s="65"/>
      <c r="G156" s="65"/>
      <c r="H156" s="65"/>
      <c r="I156" s="66"/>
      <c r="J156" s="67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9"/>
      <c r="Z156" s="70"/>
      <c r="AA156" s="70"/>
      <c r="AB156" s="70"/>
      <c r="AC156" s="70"/>
      <c r="AD156" s="70"/>
      <c r="AE156" s="70"/>
      <c r="AF156" s="70"/>
      <c r="AG156" s="70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" customFormat="1" ht="15" customHeight="1">
      <c r="A157" s="12"/>
      <c r="B157" s="12"/>
      <c r="C157" s="12"/>
      <c r="D157" s="6"/>
      <c r="E157" s="64"/>
      <c r="F157" s="65"/>
      <c r="G157" s="65"/>
      <c r="H157" s="65"/>
      <c r="I157" s="66"/>
      <c r="J157" s="67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9"/>
      <c r="Z157" s="70"/>
      <c r="AA157" s="70"/>
      <c r="AB157" s="70"/>
      <c r="AC157" s="70"/>
      <c r="AD157" s="70"/>
      <c r="AE157" s="70"/>
      <c r="AF157" s="70"/>
      <c r="AG157" s="70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" customFormat="1" ht="15" customHeight="1">
      <c r="A158" s="12"/>
      <c r="B158" s="12"/>
      <c r="C158" s="12"/>
      <c r="D158" s="6"/>
      <c r="E158" s="64"/>
      <c r="F158" s="65"/>
      <c r="G158" s="65"/>
      <c r="H158" s="65"/>
      <c r="I158" s="66"/>
      <c r="J158" s="67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9"/>
      <c r="Z158" s="70"/>
      <c r="AA158" s="70"/>
      <c r="AB158" s="70"/>
      <c r="AC158" s="70"/>
      <c r="AD158" s="70"/>
      <c r="AE158" s="70"/>
      <c r="AF158" s="70"/>
      <c r="AG158" s="70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" customFormat="1" ht="15" customHeight="1">
      <c r="A159" s="12"/>
      <c r="B159" s="12"/>
      <c r="C159" s="12"/>
      <c r="D159" s="6"/>
      <c r="E159" s="64"/>
      <c r="F159" s="65"/>
      <c r="G159" s="65"/>
      <c r="H159" s="65"/>
      <c r="I159" s="66"/>
      <c r="J159" s="67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" customFormat="1" ht="15" customHeight="1">
      <c r="A160" s="12"/>
      <c r="B160" s="12"/>
      <c r="C160" s="12"/>
      <c r="D160" s="6"/>
      <c r="E160" s="64"/>
      <c r="F160" s="65"/>
      <c r="G160" s="65"/>
      <c r="H160" s="65"/>
      <c r="I160" s="66"/>
      <c r="J160" s="67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" customFormat="1" ht="15" customHeight="1">
      <c r="A161" s="12"/>
      <c r="B161" s="12"/>
      <c r="C161" s="12"/>
      <c r="D161" s="6"/>
      <c r="E161" s="64"/>
      <c r="F161" s="65"/>
      <c r="G161" s="65"/>
      <c r="H161" s="65"/>
      <c r="I161" s="66"/>
      <c r="J161" s="67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" customFormat="1" ht="15" customHeight="1">
      <c r="A162" s="12"/>
      <c r="B162" s="12"/>
      <c r="C162" s="12"/>
      <c r="D162" s="6"/>
      <c r="E162" s="64"/>
      <c r="F162" s="65"/>
      <c r="G162" s="65"/>
      <c r="H162" s="65"/>
      <c r="I162" s="66"/>
      <c r="J162" s="67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" customFormat="1" ht="15" customHeight="1">
      <c r="A163" s="12"/>
      <c r="B163" s="12"/>
      <c r="C163" s="12"/>
      <c r="D163" s="6"/>
      <c r="E163" s="64"/>
      <c r="F163" s="65"/>
      <c r="G163" s="65"/>
      <c r="H163" s="65"/>
      <c r="I163" s="66"/>
      <c r="J163" s="67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" customFormat="1" ht="15" customHeight="1">
      <c r="A164" s="12"/>
      <c r="B164" s="12"/>
      <c r="C164" s="12"/>
      <c r="D164" s="6"/>
      <c r="E164" s="64"/>
      <c r="F164" s="65"/>
      <c r="G164" s="65"/>
      <c r="H164" s="65"/>
      <c r="I164" s="66"/>
      <c r="J164" s="67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" customFormat="1" ht="15" customHeight="1">
      <c r="A165" s="12"/>
      <c r="B165" s="12"/>
      <c r="C165" s="12"/>
      <c r="D165" s="6"/>
      <c r="E165" s="64"/>
      <c r="F165" s="65"/>
      <c r="G165" s="65"/>
      <c r="H165" s="65"/>
      <c r="I165" s="66"/>
      <c r="J165" s="67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" customFormat="1" ht="15" customHeight="1">
      <c r="A166" s="12"/>
      <c r="B166" s="12"/>
      <c r="C166" s="12"/>
      <c r="D166" s="6"/>
      <c r="E166" s="64"/>
      <c r="F166" s="65"/>
      <c r="G166" s="65"/>
      <c r="H166" s="65"/>
      <c r="I166" s="66"/>
      <c r="J166" s="67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" customFormat="1" ht="15" customHeight="1">
      <c r="A167" s="12"/>
      <c r="B167" s="12"/>
      <c r="C167" s="12"/>
      <c r="D167" s="6"/>
      <c r="E167" s="64"/>
      <c r="F167" s="65"/>
      <c r="G167" s="65"/>
      <c r="H167" s="65"/>
      <c r="I167" s="66"/>
      <c r="J167" s="67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</row>
  </sheetData>
  <sheetProtection formatCells="0" sort="0"/>
  <protectedRanges>
    <protectedRange password="C1D0" sqref="Y5:AP11" name="Intervalo1"/>
  </protectedRanges>
  <mergeCells count="12">
    <mergeCell ref="E27:I27"/>
    <mergeCell ref="E22:I22"/>
    <mergeCell ref="E17:I17"/>
    <mergeCell ref="E5:G5"/>
    <mergeCell ref="A2:J2"/>
    <mergeCell ref="A3:J3"/>
    <mergeCell ref="U6:V6"/>
    <mergeCell ref="K6:L6"/>
    <mergeCell ref="M6:N6"/>
    <mergeCell ref="O6:P6"/>
    <mergeCell ref="Q6:R6"/>
    <mergeCell ref="S6:T6"/>
  </mergeCells>
  <conditionalFormatting sqref="AG6:AG11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3">
    <tabColor indexed="60"/>
  </sheetPr>
  <dimension ref="A1:AQ167"/>
  <sheetViews>
    <sheetView showGridLines="0" showRowColHeaders="0" showOutlineSymbols="0" zoomScale="75" zoomScaleNormal="75" workbookViewId="0" topLeftCell="A1">
      <pane ySplit="3" topLeftCell="BM4" activePane="bottomLeft" state="frozen"/>
      <selection pane="topLeft" activeCell="A2" sqref="B2"/>
      <selection pane="bottomLeft" activeCell="Y12" sqref="Y12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23.7109375" style="66" customWidth="1"/>
    <col min="10" max="10" width="1.57421875" style="67" customWidth="1"/>
    <col min="11" max="11" width="9.140625" style="65" hidden="1" customWidth="1"/>
    <col min="12" max="12" width="12.14062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6.8515625" style="65" hidden="1" customWidth="1"/>
    <col min="18" max="18" width="12.140625" style="65" hidden="1" customWidth="1"/>
    <col min="19" max="19" width="7.140625" style="65" hidden="1" customWidth="1"/>
    <col min="20" max="20" width="12.14062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3.7109375" style="69" customWidth="1"/>
    <col min="26" max="32" width="4.7109375" style="70" customWidth="1"/>
    <col min="33" max="33" width="10.00390625" style="70" bestFit="1" customWidth="1"/>
    <col min="34" max="34" width="8.28125" style="11" bestFit="1" customWidth="1"/>
    <col min="35" max="39" width="8.421875" style="12" bestFit="1" customWidth="1"/>
    <col min="40" max="40" width="8.28125" style="12" customWidth="1"/>
    <col min="41" max="41" width="13.8515625" style="12" customWidth="1"/>
    <col min="42" max="42" width="14.28125" style="12" hidden="1" customWidth="1"/>
    <col min="43" max="16384" width="15.7109375" style="12" customWidth="1"/>
  </cols>
  <sheetData>
    <row r="1" spans="5:28" s="1" customFormat="1" ht="15" customHeight="1">
      <c r="E1" s="16"/>
      <c r="F1" s="17"/>
      <c r="G1" s="17"/>
      <c r="H1" s="17"/>
      <c r="I1" s="18"/>
      <c r="J1" s="19"/>
      <c r="K1" s="20" t="s">
        <v>0</v>
      </c>
      <c r="L1" s="21">
        <v>3</v>
      </c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4"/>
      <c r="Y1" s="13"/>
      <c r="Z1" s="14"/>
      <c r="AA1" s="15"/>
      <c r="AB1" s="14"/>
    </row>
    <row r="2" spans="1:23" s="1" customFormat="1" ht="29.25" customHeight="1">
      <c r="A2" s="429" t="s">
        <v>56</v>
      </c>
      <c r="B2" s="412"/>
      <c r="C2" s="412"/>
      <c r="D2" s="412"/>
      <c r="E2" s="412"/>
      <c r="F2" s="412"/>
      <c r="G2" s="412"/>
      <c r="H2" s="412"/>
      <c r="I2" s="412"/>
      <c r="J2" s="412"/>
      <c r="K2" s="71" t="s">
        <v>18</v>
      </c>
      <c r="L2" s="21">
        <v>1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</row>
    <row r="3" spans="1:23" s="1" customFormat="1" ht="62.2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71" t="s">
        <v>19</v>
      </c>
      <c r="L3" s="21">
        <v>0</v>
      </c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</row>
    <row r="4" spans="4:34" s="1" customFormat="1" ht="15" customHeight="1" thickBot="1">
      <c r="D4" s="74"/>
      <c r="E4" s="75"/>
      <c r="F4" s="76"/>
      <c r="G4" s="77"/>
      <c r="H4" s="73"/>
      <c r="I4" s="73"/>
      <c r="J4" s="78"/>
      <c r="K4" s="77"/>
      <c r="L4" s="79"/>
      <c r="M4" s="79"/>
      <c r="N4" s="79"/>
      <c r="O4" s="79"/>
      <c r="P4" s="80"/>
      <c r="Q4" s="80"/>
      <c r="R4" s="80"/>
      <c r="S4" s="80"/>
      <c r="T4" s="80"/>
      <c r="U4" s="80"/>
      <c r="V4" s="80"/>
      <c r="W4" s="80"/>
      <c r="X4" s="101"/>
      <c r="Y4" s="101"/>
      <c r="AH4" s="8"/>
    </row>
    <row r="5" spans="4:41" s="1" customFormat="1" ht="15" customHeight="1" thickBot="1">
      <c r="D5" s="81"/>
      <c r="E5" s="428"/>
      <c r="F5" s="428"/>
      <c r="G5" s="428"/>
      <c r="H5" s="83"/>
      <c r="I5" s="84"/>
      <c r="J5" s="85"/>
      <c r="K5" s="86"/>
      <c r="L5" s="87"/>
      <c r="M5" s="87"/>
      <c r="N5" s="87"/>
      <c r="O5" s="87"/>
      <c r="P5" s="82"/>
      <c r="Q5" s="82"/>
      <c r="R5" s="82"/>
      <c r="S5" s="82"/>
      <c r="T5" s="82"/>
      <c r="U5" s="82"/>
      <c r="V5" s="82"/>
      <c r="W5" s="82"/>
      <c r="X5" s="219" t="s">
        <v>1</v>
      </c>
      <c r="Y5" s="220" t="s">
        <v>81</v>
      </c>
      <c r="Z5" s="221" t="s">
        <v>12</v>
      </c>
      <c r="AA5" s="221" t="s">
        <v>11</v>
      </c>
      <c r="AB5" s="221" t="s">
        <v>13</v>
      </c>
      <c r="AC5" s="221" t="s">
        <v>14</v>
      </c>
      <c r="AD5" s="221" t="s">
        <v>15</v>
      </c>
      <c r="AE5" s="221" t="s">
        <v>16</v>
      </c>
      <c r="AF5" s="221" t="s">
        <v>2</v>
      </c>
      <c r="AG5" s="221" t="s">
        <v>17</v>
      </c>
      <c r="AH5" s="222" t="s">
        <v>20</v>
      </c>
      <c r="AI5" s="222" t="s">
        <v>21</v>
      </c>
      <c r="AJ5" s="222" t="s">
        <v>22</v>
      </c>
      <c r="AK5" s="222" t="s">
        <v>23</v>
      </c>
      <c r="AL5" s="223" t="s">
        <v>42</v>
      </c>
      <c r="AM5" s="223" t="s">
        <v>43</v>
      </c>
      <c r="AN5" s="223" t="s">
        <v>44</v>
      </c>
      <c r="AO5" s="224" t="s">
        <v>45</v>
      </c>
    </row>
    <row r="6" spans="2:42" s="1" customFormat="1" ht="15" customHeight="1">
      <c r="B6" s="1" t="s">
        <v>93</v>
      </c>
      <c r="D6" s="88"/>
      <c r="E6" s="89"/>
      <c r="F6" s="87"/>
      <c r="G6" s="90"/>
      <c r="H6" s="87"/>
      <c r="I6" s="203" t="s">
        <v>94</v>
      </c>
      <c r="J6" s="85"/>
      <c r="K6" s="414" t="s">
        <v>3</v>
      </c>
      <c r="L6" s="414"/>
      <c r="M6" s="414" t="s">
        <v>4</v>
      </c>
      <c r="N6" s="414"/>
      <c r="O6" s="414" t="s">
        <v>5</v>
      </c>
      <c r="P6" s="414"/>
      <c r="Q6" s="414" t="s">
        <v>6</v>
      </c>
      <c r="R6" s="414"/>
      <c r="S6" s="414" t="s">
        <v>7</v>
      </c>
      <c r="T6" s="414"/>
      <c r="U6" s="414" t="s">
        <v>8</v>
      </c>
      <c r="V6" s="414"/>
      <c r="W6" s="82"/>
      <c r="X6" s="251">
        <v>1</v>
      </c>
      <c r="Y6" s="252" t="str">
        <f>CHAVES!G22</f>
        <v>Luiz Guilherme</v>
      </c>
      <c r="Z6" s="253">
        <f aca="true" t="shared" si="0" ref="Z6:Z12">SUMIF($E$8:$E$40,Y6,$K$8:$K$41)+SUMIF($I$8:$I$40,Y6,$L$8:$L$41)</f>
        <v>13</v>
      </c>
      <c r="AA6" s="254">
        <f aca="true" t="shared" si="1" ref="AA6:AA12">SUMIF($E$8:$E$40,Y6,$M$8:$M$41)+SUMIF($I$8:$I$40,Y6,$N$8:$N$41)</f>
        <v>6</v>
      </c>
      <c r="AB6" s="254">
        <f aca="true" t="shared" si="2" ref="AB6:AB12">SUMIF($E$8:$E$40,Y6,$Q$8:$Q$41)+SUMIF($I$8:$I$40,Y6,$R$8:$R$41)</f>
        <v>4</v>
      </c>
      <c r="AC6" s="254">
        <f aca="true" t="shared" si="3" ref="AC6:AC12">SUMIF($E$8:$E$40,Y6,$S$8:$S$41)+SUMIF($I$8:$I$40,Y6,$T$8:$T$41)</f>
        <v>1</v>
      </c>
      <c r="AD6" s="254">
        <f aca="true" t="shared" si="4" ref="AD6:AD12">SUMIF($E$8:$E$40,Y6,$U$8:$U$41)+SUMIF($I$8:$I$40,Y6,$V$8:$V$41)</f>
        <v>1</v>
      </c>
      <c r="AE6" s="254">
        <f aca="true" t="shared" si="5" ref="AE6:AE12">SUMIF($E$8:$E$40,Y6,$O$8:$O$41)+SUMIF($I$8:$I$40,Y6,$P$8:$P$41)</f>
        <v>14</v>
      </c>
      <c r="AF6" s="254">
        <f aca="true" t="shared" si="6" ref="AF6:AF12">SUMIF($E$8:$E$40,Y6,$P$8:$P$41)+SUMIF($I$8:$I$40,Y6,$O$8:$O$41)</f>
        <v>5</v>
      </c>
      <c r="AG6" s="255">
        <f aca="true" t="shared" si="7" ref="AG6:AG12">AE6-AF6</f>
        <v>9</v>
      </c>
      <c r="AH6" s="256">
        <f aca="true" t="shared" si="8" ref="AH6:AH12">IF(AA6=0,0,Z6/(AA6*3))</f>
        <v>0.7222222222222222</v>
      </c>
      <c r="AI6" s="257">
        <f aca="true" t="shared" si="9" ref="AI6:AI12">IF($AA6=0,"0",$AE6/$AA6)</f>
        <v>2.3333333333333335</v>
      </c>
      <c r="AJ6" s="257">
        <f aca="true" t="shared" si="10" ref="AJ6:AJ12">IF($AA6=0,"0",$AF6/$AA6)</f>
        <v>0.8333333333333334</v>
      </c>
      <c r="AK6" s="257">
        <f aca="true" t="shared" si="11" ref="AK6:AK12">IF($AF6=0,"0",$AE6/$AF6)</f>
        <v>2.8</v>
      </c>
      <c r="AL6" s="257">
        <f aca="true" t="shared" si="12" ref="AL6:AL12">IF($AA6=0,"0",$Z6/$AA6)</f>
        <v>2.1666666666666665</v>
      </c>
      <c r="AM6" s="256">
        <f aca="true" t="shared" si="13" ref="AM6:AM12">IF($AA6=0,"0%",$AB6/$AA6)</f>
        <v>0.6666666666666666</v>
      </c>
      <c r="AN6" s="256">
        <f aca="true" t="shared" si="14" ref="AN6:AN12">IF($AA6=0,"0%",$AC6/$AA6)</f>
        <v>0.16666666666666666</v>
      </c>
      <c r="AO6" s="258">
        <f aca="true" t="shared" si="15" ref="AO6:AO12">IF($AA6=0,"0%",$AD6/$AA6)</f>
        <v>0.16666666666666666</v>
      </c>
      <c r="AP6" s="200">
        <f aca="true" t="shared" si="16" ref="AP6:AP12">Z6*(10^10)+AB6*(10^4)+(500+AG6)*(10^8)+AE6*(10^6)+X6</f>
        <v>180914040001</v>
      </c>
    </row>
    <row r="7" spans="2:42" s="1" customFormat="1" ht="15" customHeight="1">
      <c r="B7" s="237" t="s">
        <v>11</v>
      </c>
      <c r="C7" s="237" t="s">
        <v>50</v>
      </c>
      <c r="D7" s="238" t="s">
        <v>51</v>
      </c>
      <c r="E7" s="239" t="s">
        <v>46</v>
      </c>
      <c r="F7" s="240"/>
      <c r="G7" s="240"/>
      <c r="H7" s="240"/>
      <c r="I7" s="241"/>
      <c r="J7" s="110"/>
      <c r="K7" s="91" t="s">
        <v>9</v>
      </c>
      <c r="L7" s="92" t="s">
        <v>10</v>
      </c>
      <c r="M7" s="92" t="s">
        <v>9</v>
      </c>
      <c r="N7" s="92" t="s">
        <v>10</v>
      </c>
      <c r="O7" s="92" t="s">
        <v>9</v>
      </c>
      <c r="P7" s="92" t="s">
        <v>10</v>
      </c>
      <c r="Q7" s="92" t="s">
        <v>9</v>
      </c>
      <c r="R7" s="92" t="s">
        <v>10</v>
      </c>
      <c r="S7" s="92" t="s">
        <v>9</v>
      </c>
      <c r="T7" s="92" t="s">
        <v>10</v>
      </c>
      <c r="U7" s="92" t="s">
        <v>9</v>
      </c>
      <c r="V7" s="92" t="s">
        <v>10</v>
      </c>
      <c r="W7" s="82"/>
      <c r="X7" s="259">
        <v>2</v>
      </c>
      <c r="Y7" s="260" t="str">
        <f>CHAVES!G20</f>
        <v>Edson Fortuna</v>
      </c>
      <c r="Z7" s="261">
        <f t="shared" si="0"/>
        <v>12</v>
      </c>
      <c r="AA7" s="262">
        <f t="shared" si="1"/>
        <v>6</v>
      </c>
      <c r="AB7" s="262">
        <f t="shared" si="2"/>
        <v>4</v>
      </c>
      <c r="AC7" s="262">
        <f t="shared" si="3"/>
        <v>0</v>
      </c>
      <c r="AD7" s="262">
        <f t="shared" si="4"/>
        <v>2</v>
      </c>
      <c r="AE7" s="262">
        <f t="shared" si="5"/>
        <v>12</v>
      </c>
      <c r="AF7" s="262">
        <f t="shared" si="6"/>
        <v>7</v>
      </c>
      <c r="AG7" s="263">
        <f t="shared" si="7"/>
        <v>5</v>
      </c>
      <c r="AH7" s="264">
        <f t="shared" si="8"/>
        <v>0.6666666666666666</v>
      </c>
      <c r="AI7" s="265">
        <f t="shared" si="9"/>
        <v>2</v>
      </c>
      <c r="AJ7" s="265">
        <f t="shared" si="10"/>
        <v>1.1666666666666667</v>
      </c>
      <c r="AK7" s="265">
        <f t="shared" si="11"/>
        <v>1.7142857142857142</v>
      </c>
      <c r="AL7" s="265">
        <f t="shared" si="12"/>
        <v>2</v>
      </c>
      <c r="AM7" s="264">
        <f t="shared" si="13"/>
        <v>0.6666666666666666</v>
      </c>
      <c r="AN7" s="264">
        <f t="shared" si="14"/>
        <v>0</v>
      </c>
      <c r="AO7" s="266">
        <f t="shared" si="15"/>
        <v>0.3333333333333333</v>
      </c>
      <c r="AP7" s="200">
        <f t="shared" si="16"/>
        <v>170512040002</v>
      </c>
    </row>
    <row r="8" spans="2:42" s="1" customFormat="1" ht="15" customHeight="1">
      <c r="B8" s="243" t="s">
        <v>27</v>
      </c>
      <c r="C8" s="244" t="s">
        <v>49</v>
      </c>
      <c r="D8" s="245" t="s">
        <v>26</v>
      </c>
      <c r="E8" s="246" t="str">
        <f>CHAVES!G22</f>
        <v>Luiz Guilherme</v>
      </c>
      <c r="F8" s="247">
        <v>3</v>
      </c>
      <c r="G8" s="321" t="s">
        <v>52</v>
      </c>
      <c r="H8" s="247">
        <v>1</v>
      </c>
      <c r="I8" s="248" t="str">
        <f>CHAVES!G26</f>
        <v>Michel Benevides</v>
      </c>
      <c r="J8" s="111"/>
      <c r="K8" s="93">
        <f>IF(F8&amp;H8="","",IF(F8=H8,1,IF(F8&gt;H8,3,IF(F8&lt;H8,0))))</f>
        <v>3</v>
      </c>
      <c r="L8" s="93">
        <f>IF(F8&amp;H8="","",IF(H8=F8,1,IF(F8&lt;H8,3,IF(F8&gt;H8,0))))</f>
        <v>0</v>
      </c>
      <c r="M8" s="93">
        <f>IF(F8&amp;H8="","",IF(F8&amp;H8&lt;&gt;"",1))</f>
        <v>1</v>
      </c>
      <c r="N8" s="93">
        <f>IF(F8&amp;H8="","",IF(F8&amp;H8&lt;&gt;"",1))</f>
        <v>1</v>
      </c>
      <c r="O8" s="93">
        <f>IF(F8="","",F8)</f>
        <v>3</v>
      </c>
      <c r="P8" s="93">
        <f>IF(H8="","",H8)</f>
        <v>1</v>
      </c>
      <c r="Q8" s="93">
        <f aca="true" t="shared" si="17" ref="Q8:R10">IF(K8=3,1,0)</f>
        <v>1</v>
      </c>
      <c r="R8" s="93">
        <f t="shared" si="17"/>
        <v>0</v>
      </c>
      <c r="S8" s="93">
        <f aca="true" t="shared" si="18" ref="S8:T10">IF(K8=1,1,0)</f>
        <v>0</v>
      </c>
      <c r="T8" s="93">
        <f t="shared" si="18"/>
        <v>0</v>
      </c>
      <c r="U8" s="93">
        <f aca="true" t="shared" si="19" ref="U8:V10">IF(K8=0,1,0)</f>
        <v>0</v>
      </c>
      <c r="V8" s="93">
        <f t="shared" si="19"/>
        <v>1</v>
      </c>
      <c r="W8" s="82"/>
      <c r="X8" s="259">
        <v>3</v>
      </c>
      <c r="Y8" s="260" t="str">
        <f>CHAVES!G26</f>
        <v>Michel Benevides</v>
      </c>
      <c r="Z8" s="261">
        <f t="shared" si="0"/>
        <v>11</v>
      </c>
      <c r="AA8" s="262">
        <f t="shared" si="1"/>
        <v>6</v>
      </c>
      <c r="AB8" s="262">
        <f t="shared" si="2"/>
        <v>3</v>
      </c>
      <c r="AC8" s="262">
        <f t="shared" si="3"/>
        <v>2</v>
      </c>
      <c r="AD8" s="262">
        <f t="shared" si="4"/>
        <v>1</v>
      </c>
      <c r="AE8" s="262">
        <f t="shared" si="5"/>
        <v>12</v>
      </c>
      <c r="AF8" s="262">
        <f t="shared" si="6"/>
        <v>7</v>
      </c>
      <c r="AG8" s="263">
        <f t="shared" si="7"/>
        <v>5</v>
      </c>
      <c r="AH8" s="264">
        <f t="shared" si="8"/>
        <v>0.6111111111111112</v>
      </c>
      <c r="AI8" s="265">
        <f t="shared" si="9"/>
        <v>2</v>
      </c>
      <c r="AJ8" s="265">
        <f t="shared" si="10"/>
        <v>1.1666666666666667</v>
      </c>
      <c r="AK8" s="265">
        <f t="shared" si="11"/>
        <v>1.7142857142857142</v>
      </c>
      <c r="AL8" s="265">
        <f t="shared" si="12"/>
        <v>1.8333333333333333</v>
      </c>
      <c r="AM8" s="264">
        <f t="shared" si="13"/>
        <v>0.5</v>
      </c>
      <c r="AN8" s="264">
        <f t="shared" si="14"/>
        <v>0.3333333333333333</v>
      </c>
      <c r="AO8" s="266">
        <f t="shared" si="15"/>
        <v>0.16666666666666666</v>
      </c>
      <c r="AP8" s="200">
        <f t="shared" si="16"/>
        <v>160512030003</v>
      </c>
    </row>
    <row r="9" spans="2:42" s="1" customFormat="1" ht="15" customHeight="1">
      <c r="B9" s="243" t="s">
        <v>32</v>
      </c>
      <c r="C9" s="244" t="s">
        <v>49</v>
      </c>
      <c r="D9" s="245" t="s">
        <v>25</v>
      </c>
      <c r="E9" s="246" t="str">
        <f>CHAVES!G20</f>
        <v>Edson Fortuna</v>
      </c>
      <c r="F9" s="247">
        <v>0</v>
      </c>
      <c r="G9" s="321" t="s">
        <v>52</v>
      </c>
      <c r="H9" s="247">
        <v>2</v>
      </c>
      <c r="I9" s="248" t="str">
        <f>CHAVES!G24</f>
        <v>Wilson Benevides</v>
      </c>
      <c r="J9" s="111"/>
      <c r="K9" s="93">
        <f>IF(F9&amp;H9="","",IF(F9=H9,1,IF(F9&gt;H9,3,IF(F9&lt;H9,0))))</f>
        <v>0</v>
      </c>
      <c r="L9" s="93">
        <f>IF(F9&amp;H9="","",IF(H9=F9,1,IF(F9&lt;H9,3,IF(F9&gt;H9,0))))</f>
        <v>3</v>
      </c>
      <c r="M9" s="93">
        <f>IF(F9&amp;H9="","",IF(F9&amp;H9&lt;&gt;"",1))</f>
        <v>1</v>
      </c>
      <c r="N9" s="93">
        <f>IF(F9&amp;H9="","",IF(F9&amp;H9&lt;&gt;"",1))</f>
        <v>1</v>
      </c>
      <c r="O9" s="93">
        <f>IF(F9="","",F9)</f>
        <v>0</v>
      </c>
      <c r="P9" s="93">
        <f>IF(H9="","",H9)</f>
        <v>2</v>
      </c>
      <c r="Q9" s="93">
        <f t="shared" si="17"/>
        <v>0</v>
      </c>
      <c r="R9" s="93">
        <f t="shared" si="17"/>
        <v>1</v>
      </c>
      <c r="S9" s="93">
        <f t="shared" si="18"/>
        <v>0</v>
      </c>
      <c r="T9" s="93">
        <f t="shared" si="18"/>
        <v>0</v>
      </c>
      <c r="U9" s="93">
        <f t="shared" si="19"/>
        <v>1</v>
      </c>
      <c r="V9" s="93">
        <f t="shared" si="19"/>
        <v>0</v>
      </c>
      <c r="W9" s="82"/>
      <c r="X9" s="259">
        <v>4</v>
      </c>
      <c r="Y9" s="260" t="str">
        <f>CHAVES!G24</f>
        <v>Wilson Benevides</v>
      </c>
      <c r="Z9" s="261">
        <f t="shared" si="0"/>
        <v>10</v>
      </c>
      <c r="AA9" s="262">
        <f t="shared" si="1"/>
        <v>6</v>
      </c>
      <c r="AB9" s="262">
        <f t="shared" si="2"/>
        <v>3</v>
      </c>
      <c r="AC9" s="262">
        <f t="shared" si="3"/>
        <v>1</v>
      </c>
      <c r="AD9" s="262">
        <f t="shared" si="4"/>
        <v>2</v>
      </c>
      <c r="AE9" s="262">
        <f t="shared" si="5"/>
        <v>11</v>
      </c>
      <c r="AF9" s="262">
        <f t="shared" si="6"/>
        <v>10</v>
      </c>
      <c r="AG9" s="263">
        <f t="shared" si="7"/>
        <v>1</v>
      </c>
      <c r="AH9" s="264">
        <f t="shared" si="8"/>
        <v>0.5555555555555556</v>
      </c>
      <c r="AI9" s="265">
        <f t="shared" si="9"/>
        <v>1.8333333333333333</v>
      </c>
      <c r="AJ9" s="265">
        <f t="shared" si="10"/>
        <v>1.6666666666666667</v>
      </c>
      <c r="AK9" s="265">
        <f t="shared" si="11"/>
        <v>1.1</v>
      </c>
      <c r="AL9" s="265">
        <f t="shared" si="12"/>
        <v>1.6666666666666667</v>
      </c>
      <c r="AM9" s="264">
        <f t="shared" si="13"/>
        <v>0.5</v>
      </c>
      <c r="AN9" s="264">
        <f t="shared" si="14"/>
        <v>0.16666666666666666</v>
      </c>
      <c r="AO9" s="266">
        <f t="shared" si="15"/>
        <v>0.3333333333333333</v>
      </c>
      <c r="AP9" s="200">
        <f t="shared" si="16"/>
        <v>150111030004</v>
      </c>
    </row>
    <row r="10" spans="2:42" s="1" customFormat="1" ht="15" customHeight="1">
      <c r="B10" s="243" t="s">
        <v>28</v>
      </c>
      <c r="C10" s="244" t="s">
        <v>49</v>
      </c>
      <c r="D10" s="245" t="s">
        <v>24</v>
      </c>
      <c r="E10" s="246" t="str">
        <f>CHAVES!G28</f>
        <v>Lígia Waki</v>
      </c>
      <c r="F10" s="247">
        <v>3</v>
      </c>
      <c r="G10" s="321" t="s">
        <v>52</v>
      </c>
      <c r="H10" s="247">
        <v>0</v>
      </c>
      <c r="I10" s="248" t="str">
        <f>CHAVES!G30</f>
        <v>Edison Júnior</v>
      </c>
      <c r="J10" s="111"/>
      <c r="K10" s="93">
        <f>IF(F10&amp;H10="","",IF(F10=H10,1,IF(F10&gt;H10,3,IF(F10&lt;H10,0))))</f>
        <v>3</v>
      </c>
      <c r="L10" s="93">
        <f>IF(F10&amp;H10="","",IF(H10=F10,1,IF(F10&lt;H10,3,IF(F10&gt;H10,0))))</f>
        <v>0</v>
      </c>
      <c r="M10" s="93">
        <f>IF(F10&amp;H10="","",IF(F10&amp;H10&lt;&gt;"",1))</f>
        <v>1</v>
      </c>
      <c r="N10" s="93">
        <f>IF(F10&amp;H10="","",IF(F10&amp;H10&lt;&gt;"",1))</f>
        <v>1</v>
      </c>
      <c r="O10" s="93">
        <f>IF(F10="","",F10)</f>
        <v>3</v>
      </c>
      <c r="P10" s="93">
        <f>IF(H10="","",H10)</f>
        <v>0</v>
      </c>
      <c r="Q10" s="93">
        <f t="shared" si="17"/>
        <v>1</v>
      </c>
      <c r="R10" s="93">
        <f t="shared" si="17"/>
        <v>0</v>
      </c>
      <c r="S10" s="93">
        <f t="shared" si="18"/>
        <v>0</v>
      </c>
      <c r="T10" s="93">
        <f t="shared" si="18"/>
        <v>0</v>
      </c>
      <c r="U10" s="93">
        <f t="shared" si="19"/>
        <v>0</v>
      </c>
      <c r="V10" s="93">
        <f t="shared" si="19"/>
        <v>1</v>
      </c>
      <c r="W10" s="82"/>
      <c r="X10" s="259">
        <v>5</v>
      </c>
      <c r="Y10" s="260" t="str">
        <f>CHAVES!G32</f>
        <v>João Paulo</v>
      </c>
      <c r="Z10" s="261">
        <f t="shared" si="0"/>
        <v>8</v>
      </c>
      <c r="AA10" s="262">
        <f t="shared" si="1"/>
        <v>6</v>
      </c>
      <c r="AB10" s="262">
        <f t="shared" si="2"/>
        <v>2</v>
      </c>
      <c r="AC10" s="262">
        <f t="shared" si="3"/>
        <v>2</v>
      </c>
      <c r="AD10" s="262">
        <f t="shared" si="4"/>
        <v>2</v>
      </c>
      <c r="AE10" s="262">
        <f t="shared" si="5"/>
        <v>10</v>
      </c>
      <c r="AF10" s="262">
        <f t="shared" si="6"/>
        <v>10</v>
      </c>
      <c r="AG10" s="263">
        <f t="shared" si="7"/>
        <v>0</v>
      </c>
      <c r="AH10" s="264">
        <f t="shared" si="8"/>
        <v>0.4444444444444444</v>
      </c>
      <c r="AI10" s="265">
        <f t="shared" si="9"/>
        <v>1.6666666666666667</v>
      </c>
      <c r="AJ10" s="265">
        <f t="shared" si="10"/>
        <v>1.6666666666666667</v>
      </c>
      <c r="AK10" s="265">
        <f t="shared" si="11"/>
        <v>1</v>
      </c>
      <c r="AL10" s="265">
        <f t="shared" si="12"/>
        <v>1.3333333333333333</v>
      </c>
      <c r="AM10" s="264">
        <f t="shared" si="13"/>
        <v>0.3333333333333333</v>
      </c>
      <c r="AN10" s="264">
        <f t="shared" si="14"/>
        <v>0.3333333333333333</v>
      </c>
      <c r="AO10" s="266">
        <f t="shared" si="15"/>
        <v>0.3333333333333333</v>
      </c>
      <c r="AP10" s="200">
        <f t="shared" si="16"/>
        <v>130010020005</v>
      </c>
    </row>
    <row r="11" spans="2:42" s="1" customFormat="1" ht="15" customHeight="1">
      <c r="B11" s="119"/>
      <c r="C11" s="119"/>
      <c r="D11" s="120"/>
      <c r="E11" s="121"/>
      <c r="F11" s="215"/>
      <c r="G11" s="216"/>
      <c r="H11" s="215"/>
      <c r="I11" s="124"/>
      <c r="J11" s="12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82"/>
      <c r="X11" s="259">
        <v>6</v>
      </c>
      <c r="Y11" s="260" t="str">
        <f>CHAVES!G28</f>
        <v>Lígia Waki</v>
      </c>
      <c r="Z11" s="261">
        <f t="shared" si="0"/>
        <v>5</v>
      </c>
      <c r="AA11" s="262">
        <f t="shared" si="1"/>
        <v>6</v>
      </c>
      <c r="AB11" s="262">
        <f t="shared" si="2"/>
        <v>1</v>
      </c>
      <c r="AC11" s="262">
        <f t="shared" si="3"/>
        <v>2</v>
      </c>
      <c r="AD11" s="262">
        <f t="shared" si="4"/>
        <v>3</v>
      </c>
      <c r="AE11" s="262">
        <f t="shared" si="5"/>
        <v>8</v>
      </c>
      <c r="AF11" s="262">
        <f t="shared" si="6"/>
        <v>10</v>
      </c>
      <c r="AG11" s="263">
        <f t="shared" si="7"/>
        <v>-2</v>
      </c>
      <c r="AH11" s="264">
        <f t="shared" si="8"/>
        <v>0.2777777777777778</v>
      </c>
      <c r="AI11" s="265">
        <f t="shared" si="9"/>
        <v>1.3333333333333333</v>
      </c>
      <c r="AJ11" s="265">
        <f t="shared" si="10"/>
        <v>1.6666666666666667</v>
      </c>
      <c r="AK11" s="265">
        <f t="shared" si="11"/>
        <v>0.8</v>
      </c>
      <c r="AL11" s="265">
        <f t="shared" si="12"/>
        <v>0.8333333333333334</v>
      </c>
      <c r="AM11" s="264">
        <f t="shared" si="13"/>
        <v>0.16666666666666666</v>
      </c>
      <c r="AN11" s="264">
        <f t="shared" si="14"/>
        <v>0.3333333333333333</v>
      </c>
      <c r="AO11" s="266">
        <f t="shared" si="15"/>
        <v>0.5</v>
      </c>
      <c r="AP11" s="200">
        <f t="shared" si="16"/>
        <v>99808010006</v>
      </c>
    </row>
    <row r="12" spans="1:42" s="1" customFormat="1" ht="15" customHeight="1" thickBot="1">
      <c r="A12" s="126"/>
      <c r="B12" s="237" t="s">
        <v>11</v>
      </c>
      <c r="C12" s="237" t="s">
        <v>50</v>
      </c>
      <c r="D12" s="238" t="s">
        <v>51</v>
      </c>
      <c r="E12" s="239" t="s">
        <v>47</v>
      </c>
      <c r="F12" s="242"/>
      <c r="G12" s="242"/>
      <c r="H12" s="242"/>
      <c r="I12" s="241"/>
      <c r="J12" s="110"/>
      <c r="K12" s="91" t="s">
        <v>9</v>
      </c>
      <c r="L12" s="92" t="s">
        <v>10</v>
      </c>
      <c r="M12" s="92" t="s">
        <v>9</v>
      </c>
      <c r="N12" s="92" t="s">
        <v>10</v>
      </c>
      <c r="O12" s="92" t="s">
        <v>9</v>
      </c>
      <c r="P12" s="92" t="s">
        <v>10</v>
      </c>
      <c r="Q12" s="92" t="s">
        <v>9</v>
      </c>
      <c r="R12" s="92" t="s">
        <v>10</v>
      </c>
      <c r="S12" s="92" t="s">
        <v>9</v>
      </c>
      <c r="T12" s="92" t="s">
        <v>10</v>
      </c>
      <c r="U12" s="92" t="s">
        <v>9</v>
      </c>
      <c r="V12" s="92" t="s">
        <v>10</v>
      </c>
      <c r="W12" s="143"/>
      <c r="X12" s="267">
        <v>7</v>
      </c>
      <c r="Y12" s="268" t="str">
        <f>CHAVES!G30</f>
        <v>Edison Júnior</v>
      </c>
      <c r="Z12" s="269">
        <f t="shared" si="0"/>
        <v>0</v>
      </c>
      <c r="AA12" s="270">
        <f t="shared" si="1"/>
        <v>6</v>
      </c>
      <c r="AB12" s="270">
        <f t="shared" si="2"/>
        <v>0</v>
      </c>
      <c r="AC12" s="270">
        <f t="shared" si="3"/>
        <v>0</v>
      </c>
      <c r="AD12" s="270">
        <f t="shared" si="4"/>
        <v>6</v>
      </c>
      <c r="AE12" s="270">
        <f t="shared" si="5"/>
        <v>0</v>
      </c>
      <c r="AF12" s="270">
        <f t="shared" si="6"/>
        <v>18</v>
      </c>
      <c r="AG12" s="271">
        <f t="shared" si="7"/>
        <v>-18</v>
      </c>
      <c r="AH12" s="272">
        <f t="shared" si="8"/>
        <v>0</v>
      </c>
      <c r="AI12" s="273">
        <f t="shared" si="9"/>
        <v>0</v>
      </c>
      <c r="AJ12" s="273">
        <f t="shared" si="10"/>
        <v>3</v>
      </c>
      <c r="AK12" s="273">
        <f t="shared" si="11"/>
        <v>0</v>
      </c>
      <c r="AL12" s="273">
        <f t="shared" si="12"/>
        <v>0</v>
      </c>
      <c r="AM12" s="272">
        <f t="shared" si="13"/>
        <v>0</v>
      </c>
      <c r="AN12" s="272">
        <f t="shared" si="14"/>
        <v>0</v>
      </c>
      <c r="AO12" s="274">
        <f t="shared" si="15"/>
        <v>1</v>
      </c>
      <c r="AP12" s="200">
        <f t="shared" si="16"/>
        <v>48200000007</v>
      </c>
    </row>
    <row r="13" spans="1:34" s="1" customFormat="1" ht="15" customHeight="1">
      <c r="A13" s="127"/>
      <c r="B13" s="243" t="s">
        <v>33</v>
      </c>
      <c r="C13" s="244" t="s">
        <v>49</v>
      </c>
      <c r="D13" s="245" t="s">
        <v>26</v>
      </c>
      <c r="E13" s="249" t="str">
        <f>CHAVES!G28</f>
        <v>Lígia Waki</v>
      </c>
      <c r="F13" s="247">
        <v>1</v>
      </c>
      <c r="G13" s="321" t="s">
        <v>52</v>
      </c>
      <c r="H13" s="247">
        <v>2</v>
      </c>
      <c r="I13" s="250" t="str">
        <f>CHAVES!G32</f>
        <v>João Paulo</v>
      </c>
      <c r="J13" s="111"/>
      <c r="K13" s="93">
        <f>IF(F13&amp;H13="","",IF(F13=H13,1,IF(F13&gt;H13,3,IF(F13&lt;H13,0))))</f>
        <v>0</v>
      </c>
      <c r="L13" s="93">
        <f>IF(F13&amp;H13="","",IF(H13=F13,1,IF(F13&lt;H13,3,IF(F13&gt;H13,0))))</f>
        <v>3</v>
      </c>
      <c r="M13" s="93">
        <f>IF(F13&amp;H13="","",IF(F13&amp;H13&lt;&gt;"",1))</f>
        <v>1</v>
      </c>
      <c r="N13" s="93">
        <f>IF(F13&amp;H13="","",IF(F13&amp;H13&lt;&gt;"",1))</f>
        <v>1</v>
      </c>
      <c r="O13" s="93">
        <f>IF(F13="","",F13)</f>
        <v>1</v>
      </c>
      <c r="P13" s="93">
        <f>IF(H13="","",H13)</f>
        <v>2</v>
      </c>
      <c r="Q13" s="93">
        <f aca="true" t="shared" si="20" ref="Q13:R15">IF(K13=3,1,0)</f>
        <v>0</v>
      </c>
      <c r="R13" s="93">
        <f t="shared" si="20"/>
        <v>1</v>
      </c>
      <c r="S13" s="93">
        <f aca="true" t="shared" si="21" ref="S13:T15">IF(K13=1,1,0)</f>
        <v>0</v>
      </c>
      <c r="T13" s="93">
        <f t="shared" si="21"/>
        <v>0</v>
      </c>
      <c r="U13" s="93">
        <f aca="true" t="shared" si="22" ref="U13:V15">IF(K13=0,1,0)</f>
        <v>1</v>
      </c>
      <c r="V13" s="93">
        <f t="shared" si="22"/>
        <v>0</v>
      </c>
      <c r="W13" s="95"/>
      <c r="X13" s="105"/>
      <c r="Y13" s="107"/>
      <c r="Z13" s="31"/>
      <c r="AA13" s="31"/>
      <c r="AB13" s="31"/>
      <c r="AC13" s="31"/>
      <c r="AD13" s="31"/>
      <c r="AE13" s="31"/>
      <c r="AF13" s="31"/>
      <c r="AG13" s="31"/>
      <c r="AH13" s="9"/>
    </row>
    <row r="14" spans="1:34" s="1" customFormat="1" ht="15" customHeight="1">
      <c r="A14" s="127"/>
      <c r="B14" s="243" t="s">
        <v>29</v>
      </c>
      <c r="C14" s="244" t="s">
        <v>49</v>
      </c>
      <c r="D14" s="245" t="s">
        <v>25</v>
      </c>
      <c r="E14" s="249" t="str">
        <f>CHAVES!G30</f>
        <v>Edison Júnior</v>
      </c>
      <c r="F14" s="247">
        <v>0</v>
      </c>
      <c r="G14" s="321" t="s">
        <v>52</v>
      </c>
      <c r="H14" s="247">
        <v>3</v>
      </c>
      <c r="I14" s="250" t="str">
        <f>CHAVES!G26</f>
        <v>Michel Benevides</v>
      </c>
      <c r="J14" s="111"/>
      <c r="K14" s="93">
        <f>IF(F14&amp;H14="","",IF(F14=H14,1,IF(F14&gt;H14,3,IF(F14&lt;H14,0))))</f>
        <v>0</v>
      </c>
      <c r="L14" s="93">
        <f>IF(F14&amp;H14="","",IF(H14=F14,1,IF(F14&lt;H14,3,IF(F14&gt;H14,0))))</f>
        <v>3</v>
      </c>
      <c r="M14" s="93">
        <f>IF(F14&amp;H14="","",IF(F14&amp;H14&lt;&gt;"",1))</f>
        <v>1</v>
      </c>
      <c r="N14" s="93">
        <f>IF(F14&amp;H14="","",IF(F14&amp;H14&lt;&gt;"",1))</f>
        <v>1</v>
      </c>
      <c r="O14" s="93">
        <f>IF(F14="","",F14)</f>
        <v>0</v>
      </c>
      <c r="P14" s="93">
        <f>IF(H14="","",H14)</f>
        <v>3</v>
      </c>
      <c r="Q14" s="93">
        <f t="shared" si="20"/>
        <v>0</v>
      </c>
      <c r="R14" s="93">
        <f t="shared" si="20"/>
        <v>1</v>
      </c>
      <c r="S14" s="93">
        <f t="shared" si="21"/>
        <v>0</v>
      </c>
      <c r="T14" s="93">
        <f t="shared" si="21"/>
        <v>0</v>
      </c>
      <c r="U14" s="93">
        <f t="shared" si="22"/>
        <v>1</v>
      </c>
      <c r="V14" s="93">
        <f t="shared" si="22"/>
        <v>0</v>
      </c>
      <c r="W14" s="95"/>
      <c r="X14" s="104"/>
      <c r="Y14" s="100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s="1" customFormat="1" ht="15" customHeight="1">
      <c r="A15" s="127"/>
      <c r="B15" s="243" t="s">
        <v>34</v>
      </c>
      <c r="C15" s="244" t="s">
        <v>49</v>
      </c>
      <c r="D15" s="245" t="s">
        <v>24</v>
      </c>
      <c r="E15" s="249" t="str">
        <f>CHAVES!G24</f>
        <v>Wilson Benevides</v>
      </c>
      <c r="F15" s="247">
        <v>0</v>
      </c>
      <c r="G15" s="321" t="s">
        <v>52</v>
      </c>
      <c r="H15" s="247">
        <v>3</v>
      </c>
      <c r="I15" s="250" t="str">
        <f>CHAVES!G22</f>
        <v>Luiz Guilherme</v>
      </c>
      <c r="J15" s="111"/>
      <c r="K15" s="93">
        <f>IF(F15&amp;H15="","",IF(F15=H15,1,IF(F15&gt;H15,3,IF(F15&lt;H15,0))))</f>
        <v>0</v>
      </c>
      <c r="L15" s="93">
        <f>IF(F15&amp;H15="","",IF(H15=F15,1,IF(F15&lt;H15,3,IF(F15&gt;H15,0))))</f>
        <v>3</v>
      </c>
      <c r="M15" s="93">
        <f>IF(F15&amp;H15="","",IF(F15&amp;H15&lt;&gt;"",1))</f>
        <v>1</v>
      </c>
      <c r="N15" s="93">
        <f>IF(F15&amp;H15="","",IF(F15&amp;H15&lt;&gt;"",1))</f>
        <v>1</v>
      </c>
      <c r="O15" s="93">
        <f>IF(F15="","",F15)</f>
        <v>0</v>
      </c>
      <c r="P15" s="93">
        <f>IF(H15="","",H15)</f>
        <v>3</v>
      </c>
      <c r="Q15" s="93">
        <f t="shared" si="20"/>
        <v>0</v>
      </c>
      <c r="R15" s="93">
        <f t="shared" si="20"/>
        <v>1</v>
      </c>
      <c r="S15" s="93">
        <f t="shared" si="21"/>
        <v>0</v>
      </c>
      <c r="T15" s="93">
        <f t="shared" si="21"/>
        <v>0</v>
      </c>
      <c r="U15" s="93">
        <f t="shared" si="22"/>
        <v>1</v>
      </c>
      <c r="V15" s="93">
        <f t="shared" si="22"/>
        <v>0</v>
      </c>
      <c r="W15" s="143"/>
      <c r="X15" s="104"/>
      <c r="Y15" s="100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s="1" customFormat="1" ht="15" customHeight="1">
      <c r="A16" s="127"/>
      <c r="B16" s="4"/>
      <c r="C16" s="4"/>
      <c r="D16" s="94"/>
      <c r="E16" s="41"/>
      <c r="F16" s="96"/>
      <c r="G16" s="97"/>
      <c r="H16" s="96"/>
      <c r="I16" s="98"/>
      <c r="J16" s="12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29"/>
      <c r="X16" s="37"/>
      <c r="Y16" s="100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s="1" customFormat="1" ht="15" customHeight="1">
      <c r="A17" s="127"/>
      <c r="B17" s="237" t="s">
        <v>11</v>
      </c>
      <c r="C17" s="237" t="s">
        <v>50</v>
      </c>
      <c r="D17" s="238" t="s">
        <v>51</v>
      </c>
      <c r="E17" s="425" t="s">
        <v>48</v>
      </c>
      <c r="F17" s="426"/>
      <c r="G17" s="426"/>
      <c r="H17" s="426"/>
      <c r="I17" s="427"/>
      <c r="J17" s="110"/>
      <c r="K17" s="91" t="s">
        <v>9</v>
      </c>
      <c r="L17" s="92" t="s">
        <v>10</v>
      </c>
      <c r="M17" s="92" t="s">
        <v>9</v>
      </c>
      <c r="N17" s="92" t="s">
        <v>10</v>
      </c>
      <c r="O17" s="92" t="s">
        <v>9</v>
      </c>
      <c r="P17" s="92" t="s">
        <v>10</v>
      </c>
      <c r="Q17" s="92" t="s">
        <v>9</v>
      </c>
      <c r="R17" s="92" t="s">
        <v>10</v>
      </c>
      <c r="S17" s="92" t="s">
        <v>9</v>
      </c>
      <c r="T17" s="92" t="s">
        <v>10</v>
      </c>
      <c r="U17" s="92" t="s">
        <v>9</v>
      </c>
      <c r="V17" s="92" t="s">
        <v>10</v>
      </c>
      <c r="W17" s="129"/>
      <c r="X17" s="37"/>
      <c r="Y17" s="106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s="1" customFormat="1" ht="15" customHeight="1">
      <c r="A18" s="127"/>
      <c r="B18" s="243" t="s">
        <v>36</v>
      </c>
      <c r="C18" s="244" t="s">
        <v>49</v>
      </c>
      <c r="D18" s="245" t="s">
        <v>26</v>
      </c>
      <c r="E18" s="249" t="str">
        <f>CHAVES!G20</f>
        <v>Edson Fortuna</v>
      </c>
      <c r="F18" s="247">
        <v>3</v>
      </c>
      <c r="G18" s="321" t="s">
        <v>52</v>
      </c>
      <c r="H18" s="247">
        <v>0</v>
      </c>
      <c r="I18" s="250" t="str">
        <f>CHAVES!G30</f>
        <v>Edison Júnior</v>
      </c>
      <c r="J18" s="111"/>
      <c r="K18" s="93">
        <f>IF(F18&amp;H18="","",IF(F18=H18,1,IF(F18&gt;H18,3,IF(F18&lt;H18,0))))</f>
        <v>3</v>
      </c>
      <c r="L18" s="93">
        <f>IF(F18&amp;H18="","",IF(H18=F18,1,IF(F18&lt;H18,3,IF(F18&gt;H18,0))))</f>
        <v>0</v>
      </c>
      <c r="M18" s="93">
        <f>IF(F18&amp;H18="","",IF(F18&amp;H18&lt;&gt;"",1))</f>
        <v>1</v>
      </c>
      <c r="N18" s="93">
        <f>IF(F18&amp;H18="","",IF(F18&amp;H18&lt;&gt;"",1))</f>
        <v>1</v>
      </c>
      <c r="O18" s="93">
        <f>IF(F18="","",F18)</f>
        <v>3</v>
      </c>
      <c r="P18" s="93">
        <f>IF(H18="","",H18)</f>
        <v>0</v>
      </c>
      <c r="Q18" s="93">
        <f aca="true" t="shared" si="23" ref="Q18:R20">IF(K18=3,1,0)</f>
        <v>1</v>
      </c>
      <c r="R18" s="93">
        <f t="shared" si="23"/>
        <v>0</v>
      </c>
      <c r="S18" s="93">
        <f aca="true" t="shared" si="24" ref="S18:T20">IF(K18=1,1,0)</f>
        <v>0</v>
      </c>
      <c r="T18" s="93">
        <f t="shared" si="24"/>
        <v>0</v>
      </c>
      <c r="U18" s="93">
        <f aca="true" t="shared" si="25" ref="U18:V20">IF(K18=0,1,0)</f>
        <v>0</v>
      </c>
      <c r="V18" s="93">
        <f t="shared" si="25"/>
        <v>1</v>
      </c>
      <c r="W18" s="95"/>
      <c r="X18" s="37"/>
      <c r="Y18" s="106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s="1" customFormat="1" ht="15" customHeight="1">
      <c r="A19" s="127"/>
      <c r="B19" s="243" t="s">
        <v>39</v>
      </c>
      <c r="C19" s="244" t="s">
        <v>49</v>
      </c>
      <c r="D19" s="245" t="s">
        <v>25</v>
      </c>
      <c r="E19" s="249" t="str">
        <f>CHAVES!G32</f>
        <v>João Paulo</v>
      </c>
      <c r="F19" s="247">
        <v>0</v>
      </c>
      <c r="G19" s="321" t="s">
        <v>52</v>
      </c>
      <c r="H19" s="247">
        <v>2</v>
      </c>
      <c r="I19" s="250" t="str">
        <f>CHAVES!G22</f>
        <v>Luiz Guilherme</v>
      </c>
      <c r="J19" s="111"/>
      <c r="K19" s="93">
        <f>IF(F19&amp;H19="","",IF(F19=H19,1,IF(F19&gt;H19,3,IF(F19&lt;H19,0))))</f>
        <v>0</v>
      </c>
      <c r="L19" s="93">
        <f>IF(F19&amp;H19="","",IF(H19=F19,1,IF(F19&lt;H19,3,IF(F19&gt;H19,0))))</f>
        <v>3</v>
      </c>
      <c r="M19" s="93">
        <f>IF(F19&amp;H19="","",IF(F19&amp;H19&lt;&gt;"",1))</f>
        <v>1</v>
      </c>
      <c r="N19" s="93">
        <f>IF(F19&amp;H19="","",IF(F19&amp;H19&lt;&gt;"",1))</f>
        <v>1</v>
      </c>
      <c r="O19" s="93">
        <f>IF(F19="","",F19)</f>
        <v>0</v>
      </c>
      <c r="P19" s="93">
        <f>IF(H19="","",H19)</f>
        <v>2</v>
      </c>
      <c r="Q19" s="93">
        <f t="shared" si="23"/>
        <v>0</v>
      </c>
      <c r="R19" s="93">
        <f t="shared" si="23"/>
        <v>1</v>
      </c>
      <c r="S19" s="93">
        <f t="shared" si="24"/>
        <v>0</v>
      </c>
      <c r="T19" s="93">
        <f t="shared" si="24"/>
        <v>0</v>
      </c>
      <c r="U19" s="93">
        <f t="shared" si="25"/>
        <v>1</v>
      </c>
      <c r="V19" s="93">
        <f t="shared" si="25"/>
        <v>0</v>
      </c>
      <c r="W19" s="95"/>
      <c r="X19" s="37"/>
      <c r="Y19" s="38"/>
      <c r="Z19" s="14"/>
      <c r="AA19" s="14"/>
      <c r="AB19" s="14"/>
      <c r="AC19" s="14"/>
      <c r="AD19" s="14"/>
      <c r="AE19" s="14"/>
      <c r="AF19" s="14"/>
      <c r="AG19" s="14"/>
      <c r="AH19" s="9"/>
    </row>
    <row r="20" spans="1:34" s="1" customFormat="1" ht="15" customHeight="1">
      <c r="A20" s="127"/>
      <c r="B20" s="243" t="s">
        <v>37</v>
      </c>
      <c r="C20" s="244" t="s">
        <v>49</v>
      </c>
      <c r="D20" s="245" t="s">
        <v>24</v>
      </c>
      <c r="E20" s="249" t="str">
        <f>CHAVES!G26</f>
        <v>Michel Benevides</v>
      </c>
      <c r="F20" s="247">
        <v>0</v>
      </c>
      <c r="G20" s="321" t="s">
        <v>52</v>
      </c>
      <c r="H20" s="247">
        <v>0</v>
      </c>
      <c r="I20" s="250" t="str">
        <f>CHAVES!G28</f>
        <v>Lígia Waki</v>
      </c>
      <c r="J20" s="111"/>
      <c r="K20" s="93">
        <f>IF(F20&amp;H20="","",IF(F20=H20,1,IF(F20&gt;H20,3,IF(F20&lt;H20,0))))</f>
        <v>1</v>
      </c>
      <c r="L20" s="93">
        <f>IF(F20&amp;H20="","",IF(H20=F20,1,IF(F20&lt;H20,3,IF(F20&gt;H20,0))))</f>
        <v>1</v>
      </c>
      <c r="M20" s="93">
        <f>IF(F20&amp;H20="","",IF(F20&amp;H20&lt;&gt;"",1))</f>
        <v>1</v>
      </c>
      <c r="N20" s="93">
        <f>IF(F20&amp;H20="","",IF(F20&amp;H20&lt;&gt;"",1))</f>
        <v>1</v>
      </c>
      <c r="O20" s="93">
        <f>IF(F20="","",F20)</f>
        <v>0</v>
      </c>
      <c r="P20" s="93">
        <f>IF(H20="","",H20)</f>
        <v>0</v>
      </c>
      <c r="Q20" s="93">
        <f t="shared" si="23"/>
        <v>0</v>
      </c>
      <c r="R20" s="93">
        <f t="shared" si="23"/>
        <v>0</v>
      </c>
      <c r="S20" s="93">
        <f t="shared" si="24"/>
        <v>1</v>
      </c>
      <c r="T20" s="93">
        <f t="shared" si="24"/>
        <v>1</v>
      </c>
      <c r="U20" s="93">
        <f t="shared" si="25"/>
        <v>0</v>
      </c>
      <c r="V20" s="93">
        <f t="shared" si="25"/>
        <v>0</v>
      </c>
      <c r="W20" s="95"/>
      <c r="X20" s="28"/>
      <c r="Y20" s="39"/>
      <c r="Z20" s="33"/>
      <c r="AA20" s="33"/>
      <c r="AB20" s="33"/>
      <c r="AC20" s="33"/>
      <c r="AD20" s="33"/>
      <c r="AE20" s="33"/>
      <c r="AF20" s="33"/>
      <c r="AG20" s="33"/>
      <c r="AH20" s="9"/>
    </row>
    <row r="21" spans="1:34" s="1" customFormat="1" ht="15" customHeight="1">
      <c r="A21" s="127"/>
      <c r="B21" s="4"/>
      <c r="C21" s="4"/>
      <c r="D21" s="130"/>
      <c r="E21" s="108"/>
      <c r="F21" s="108"/>
      <c r="G21" s="108"/>
      <c r="H21" s="108"/>
      <c r="I21" s="109"/>
      <c r="J21" s="131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5"/>
      <c r="X21" s="28"/>
      <c r="Y21" s="39"/>
      <c r="Z21" s="33"/>
      <c r="AA21" s="33"/>
      <c r="AB21" s="33"/>
      <c r="AC21" s="33"/>
      <c r="AD21" s="33"/>
      <c r="AE21" s="33"/>
      <c r="AF21" s="33"/>
      <c r="AG21" s="33"/>
      <c r="AH21" s="9"/>
    </row>
    <row r="22" spans="1:34" s="1" customFormat="1" ht="15" customHeight="1">
      <c r="A22" s="127"/>
      <c r="B22" s="237" t="s">
        <v>11</v>
      </c>
      <c r="C22" s="237" t="s">
        <v>50</v>
      </c>
      <c r="D22" s="238" t="s">
        <v>51</v>
      </c>
      <c r="E22" s="425" t="s">
        <v>54</v>
      </c>
      <c r="F22" s="426"/>
      <c r="G22" s="426"/>
      <c r="H22" s="426"/>
      <c r="I22" s="427"/>
      <c r="J22" s="128"/>
      <c r="K22" s="91" t="s">
        <v>9</v>
      </c>
      <c r="L22" s="92" t="s">
        <v>10</v>
      </c>
      <c r="M22" s="92" t="s">
        <v>9</v>
      </c>
      <c r="N22" s="92" t="s">
        <v>10</v>
      </c>
      <c r="O22" s="92" t="s">
        <v>9</v>
      </c>
      <c r="P22" s="92" t="s">
        <v>10</v>
      </c>
      <c r="Q22" s="92" t="s">
        <v>9</v>
      </c>
      <c r="R22" s="92" t="s">
        <v>10</v>
      </c>
      <c r="S22" s="92" t="s">
        <v>9</v>
      </c>
      <c r="T22" s="92" t="s">
        <v>10</v>
      </c>
      <c r="U22" s="92" t="s">
        <v>9</v>
      </c>
      <c r="V22" s="92" t="s">
        <v>10</v>
      </c>
      <c r="W22" s="95"/>
      <c r="X22" s="24"/>
      <c r="Y22" s="34"/>
      <c r="Z22" s="31"/>
      <c r="AA22" s="31"/>
      <c r="AB22" s="31"/>
      <c r="AC22" s="31"/>
      <c r="AD22" s="31"/>
      <c r="AE22" s="31"/>
      <c r="AF22" s="31"/>
      <c r="AG22" s="31"/>
      <c r="AH22" s="9"/>
    </row>
    <row r="23" spans="1:34" s="1" customFormat="1" ht="15" customHeight="1">
      <c r="A23" s="127"/>
      <c r="B23" s="243" t="s">
        <v>40</v>
      </c>
      <c r="C23" s="244" t="s">
        <v>49</v>
      </c>
      <c r="D23" s="245" t="s">
        <v>26</v>
      </c>
      <c r="E23" s="249" t="str">
        <f>CHAVES!G32</f>
        <v>João Paulo</v>
      </c>
      <c r="F23" s="247">
        <v>3</v>
      </c>
      <c r="G23" s="321" t="s">
        <v>52</v>
      </c>
      <c r="H23" s="247">
        <v>0</v>
      </c>
      <c r="I23" s="250" t="str">
        <f>CHAVES!G30</f>
        <v>Edison Júnior</v>
      </c>
      <c r="J23" s="128"/>
      <c r="K23" s="93">
        <f>IF(F23&amp;H23="","",IF(F23=H23,1,IF(F23&gt;H23,3,IF(F23&lt;H23,0))))</f>
        <v>3</v>
      </c>
      <c r="L23" s="93">
        <f>IF(F23&amp;H23="","",IF(H23=F23,1,IF(F23&lt;H23,3,IF(F23&gt;H23,0))))</f>
        <v>0</v>
      </c>
      <c r="M23" s="93">
        <f>IF(F23&amp;H23="","",IF(F23&amp;H23&lt;&gt;"",1))</f>
        <v>1</v>
      </c>
      <c r="N23" s="93">
        <f>IF(F23&amp;H23="","",IF(F23&amp;H23&lt;&gt;"",1))</f>
        <v>1</v>
      </c>
      <c r="O23" s="93">
        <f>IF(F23="","",F23)</f>
        <v>3</v>
      </c>
      <c r="P23" s="93">
        <f>IF(H23="","",H23)</f>
        <v>0</v>
      </c>
      <c r="Q23" s="93">
        <f aca="true" t="shared" si="26" ref="Q23:R25">IF(K23=3,1,0)</f>
        <v>1</v>
      </c>
      <c r="R23" s="93">
        <f t="shared" si="26"/>
        <v>0</v>
      </c>
      <c r="S23" s="93">
        <f aca="true" t="shared" si="27" ref="S23:T25">IF(K23=1,1,0)</f>
        <v>0</v>
      </c>
      <c r="T23" s="93">
        <f t="shared" si="27"/>
        <v>0</v>
      </c>
      <c r="U23" s="93">
        <f aca="true" t="shared" si="28" ref="U23:V25">IF(K23=0,1,0)</f>
        <v>0</v>
      </c>
      <c r="V23" s="93">
        <f t="shared" si="28"/>
        <v>1</v>
      </c>
      <c r="W23" s="95"/>
      <c r="X23" s="35"/>
      <c r="Y23" s="36"/>
      <c r="Z23" s="32"/>
      <c r="AA23" s="32"/>
      <c r="AB23" s="32"/>
      <c r="AC23" s="32"/>
      <c r="AD23" s="32"/>
      <c r="AE23" s="32"/>
      <c r="AF23" s="32"/>
      <c r="AG23" s="32"/>
      <c r="AH23" s="8"/>
    </row>
    <row r="24" spans="1:34" s="1" customFormat="1" ht="15" customHeight="1">
      <c r="A24" s="127"/>
      <c r="B24" s="243" t="s">
        <v>38</v>
      </c>
      <c r="C24" s="244" t="s">
        <v>49</v>
      </c>
      <c r="D24" s="245" t="s">
        <v>25</v>
      </c>
      <c r="E24" s="249" t="str">
        <f>CHAVES!G28</f>
        <v>Lígia Waki</v>
      </c>
      <c r="F24" s="247">
        <v>1</v>
      </c>
      <c r="G24" s="321" t="s">
        <v>52</v>
      </c>
      <c r="H24" s="247">
        <v>4</v>
      </c>
      <c r="I24" s="250" t="str">
        <f>CHAVES!G20</f>
        <v>Edson Fortuna</v>
      </c>
      <c r="J24" s="128"/>
      <c r="K24" s="93">
        <f>IF(F24&amp;H24="","",IF(F24=H24,1,IF(F24&gt;H24,3,IF(F24&lt;H24,0))))</f>
        <v>0</v>
      </c>
      <c r="L24" s="93">
        <f>IF(F24&amp;H24="","",IF(H24=F24,1,IF(F24&lt;H24,3,IF(F24&gt;H24,0))))</f>
        <v>3</v>
      </c>
      <c r="M24" s="93">
        <f>IF(F24&amp;H24="","",IF(F24&amp;H24&lt;&gt;"",1))</f>
        <v>1</v>
      </c>
      <c r="N24" s="93">
        <f>IF(F24&amp;H24="","",IF(F24&amp;H24&lt;&gt;"",1))</f>
        <v>1</v>
      </c>
      <c r="O24" s="93">
        <f>IF(F24="","",F24)</f>
        <v>1</v>
      </c>
      <c r="P24" s="93">
        <f>IF(H24="","",H24)</f>
        <v>4</v>
      </c>
      <c r="Q24" s="93">
        <f t="shared" si="26"/>
        <v>0</v>
      </c>
      <c r="R24" s="93">
        <f t="shared" si="26"/>
        <v>1</v>
      </c>
      <c r="S24" s="93">
        <f t="shared" si="27"/>
        <v>0</v>
      </c>
      <c r="T24" s="93">
        <f t="shared" si="27"/>
        <v>0</v>
      </c>
      <c r="U24" s="93">
        <f t="shared" si="28"/>
        <v>1</v>
      </c>
      <c r="V24" s="93">
        <f t="shared" si="28"/>
        <v>0</v>
      </c>
      <c r="W24" s="95"/>
      <c r="X24" s="35"/>
      <c r="Y24" s="40"/>
      <c r="Z24" s="32"/>
      <c r="AA24" s="32"/>
      <c r="AB24" s="32"/>
      <c r="AC24" s="32"/>
      <c r="AD24" s="32"/>
      <c r="AE24" s="32"/>
      <c r="AF24" s="32"/>
      <c r="AG24" s="32"/>
      <c r="AH24" s="8"/>
    </row>
    <row r="25" spans="1:34" s="1" customFormat="1" ht="15" customHeight="1">
      <c r="A25" s="127"/>
      <c r="B25" s="243" t="s">
        <v>41</v>
      </c>
      <c r="C25" s="244" t="s">
        <v>49</v>
      </c>
      <c r="D25" s="245" t="s">
        <v>24</v>
      </c>
      <c r="E25" s="249" t="str">
        <f>CHAVES!G26</f>
        <v>Michel Benevides</v>
      </c>
      <c r="F25" s="247">
        <v>3</v>
      </c>
      <c r="G25" s="321" t="s">
        <v>52</v>
      </c>
      <c r="H25" s="247">
        <v>1</v>
      </c>
      <c r="I25" s="250" t="str">
        <f>CHAVES!G24</f>
        <v>Wilson Benevides</v>
      </c>
      <c r="J25" s="128"/>
      <c r="K25" s="93">
        <f>IF(F25&amp;H25="","",IF(F25=H25,1,IF(F25&gt;H25,3,IF(F25&lt;H25,0))))</f>
        <v>3</v>
      </c>
      <c r="L25" s="93">
        <f>IF(F25&amp;H25="","",IF(H25=F25,1,IF(F25&lt;H25,3,IF(F25&gt;H25,0))))</f>
        <v>0</v>
      </c>
      <c r="M25" s="93">
        <f>IF(F25&amp;H25="","",IF(F25&amp;H25&lt;&gt;"",1))</f>
        <v>1</v>
      </c>
      <c r="N25" s="93">
        <f>IF(F25&amp;H25="","",IF(F25&amp;H25&lt;&gt;"",1))</f>
        <v>1</v>
      </c>
      <c r="O25" s="93">
        <f>IF(F25="","",F25)</f>
        <v>3</v>
      </c>
      <c r="P25" s="93">
        <f>IF(H25="","",H25)</f>
        <v>1</v>
      </c>
      <c r="Q25" s="93">
        <f t="shared" si="26"/>
        <v>1</v>
      </c>
      <c r="R25" s="93">
        <f t="shared" si="26"/>
        <v>0</v>
      </c>
      <c r="S25" s="93">
        <f t="shared" si="27"/>
        <v>0</v>
      </c>
      <c r="T25" s="93">
        <f t="shared" si="27"/>
        <v>0</v>
      </c>
      <c r="U25" s="93">
        <f t="shared" si="28"/>
        <v>0</v>
      </c>
      <c r="V25" s="93">
        <f t="shared" si="28"/>
        <v>1</v>
      </c>
      <c r="W25" s="95"/>
      <c r="X25" s="35"/>
      <c r="Y25" s="36"/>
      <c r="Z25" s="32"/>
      <c r="AA25" s="32"/>
      <c r="AB25" s="32"/>
      <c r="AC25" s="32"/>
      <c r="AD25" s="32"/>
      <c r="AE25" s="32"/>
      <c r="AF25" s="32"/>
      <c r="AG25" s="32"/>
      <c r="AH25" s="9"/>
    </row>
    <row r="26" spans="1:34" s="1" customFormat="1" ht="15" customHeight="1">
      <c r="A26" s="127"/>
      <c r="B26" s="4"/>
      <c r="C26" s="4"/>
      <c r="D26" s="94"/>
      <c r="E26" s="41"/>
      <c r="F26" s="96"/>
      <c r="G26" s="97"/>
      <c r="H26" s="96"/>
      <c r="I26" s="102"/>
      <c r="J26" s="12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5"/>
      <c r="X26" s="35"/>
      <c r="Y26" s="36"/>
      <c r="Z26" s="32"/>
      <c r="AA26" s="32"/>
      <c r="AB26" s="32"/>
      <c r="AC26" s="32"/>
      <c r="AD26" s="32"/>
      <c r="AE26" s="32"/>
      <c r="AF26" s="32"/>
      <c r="AG26" s="32"/>
      <c r="AH26" s="9"/>
    </row>
    <row r="27" spans="1:34" s="1" customFormat="1" ht="15" customHeight="1">
      <c r="A27" s="127"/>
      <c r="B27" s="237" t="s">
        <v>11</v>
      </c>
      <c r="C27" s="237" t="s">
        <v>50</v>
      </c>
      <c r="D27" s="238" t="s">
        <v>51</v>
      </c>
      <c r="E27" s="425" t="s">
        <v>85</v>
      </c>
      <c r="F27" s="426"/>
      <c r="G27" s="426"/>
      <c r="H27" s="426"/>
      <c r="I27" s="427"/>
      <c r="J27" s="128"/>
      <c r="K27" s="91" t="s">
        <v>9</v>
      </c>
      <c r="L27" s="92" t="s">
        <v>10</v>
      </c>
      <c r="M27" s="92" t="s">
        <v>9</v>
      </c>
      <c r="N27" s="92" t="s">
        <v>10</v>
      </c>
      <c r="O27" s="92" t="s">
        <v>9</v>
      </c>
      <c r="P27" s="92" t="s">
        <v>10</v>
      </c>
      <c r="Q27" s="92" t="s">
        <v>9</v>
      </c>
      <c r="R27" s="92" t="s">
        <v>10</v>
      </c>
      <c r="S27" s="92" t="s">
        <v>9</v>
      </c>
      <c r="T27" s="92" t="s">
        <v>10</v>
      </c>
      <c r="U27" s="92" t="s">
        <v>9</v>
      </c>
      <c r="V27" s="92" t="s">
        <v>10</v>
      </c>
      <c r="W27" s="95"/>
      <c r="X27" s="28"/>
      <c r="Y27" s="41"/>
      <c r="Z27" s="28"/>
      <c r="AA27" s="42"/>
      <c r="AB27" s="33"/>
      <c r="AC27" s="33"/>
      <c r="AD27" s="33"/>
      <c r="AE27" s="33"/>
      <c r="AF27" s="33"/>
      <c r="AG27" s="33"/>
      <c r="AH27" s="9"/>
    </row>
    <row r="28" spans="1:34" s="1" customFormat="1" ht="15" customHeight="1">
      <c r="A28" s="127"/>
      <c r="B28" s="243" t="s">
        <v>30</v>
      </c>
      <c r="C28" s="244" t="s">
        <v>49</v>
      </c>
      <c r="D28" s="245" t="s">
        <v>26</v>
      </c>
      <c r="E28" s="249" t="str">
        <f>CHAVES!G28</f>
        <v>Lígia Waki</v>
      </c>
      <c r="F28" s="247">
        <v>1</v>
      </c>
      <c r="G28" s="321" t="s">
        <v>52</v>
      </c>
      <c r="H28" s="247">
        <v>2</v>
      </c>
      <c r="I28" s="250" t="str">
        <f>CHAVES!G24</f>
        <v>Wilson Benevides</v>
      </c>
      <c r="J28" s="128"/>
      <c r="K28" s="93">
        <f>IF(F28&amp;H28="","",IF(F28=H28,1,IF(F28&gt;H28,3,IF(F28&lt;H28,0))))</f>
        <v>0</v>
      </c>
      <c r="L28" s="93">
        <f>IF(F28&amp;H28="","",IF(H28=F28,1,IF(F28&lt;H28,3,IF(F28&gt;H28,0))))</f>
        <v>3</v>
      </c>
      <c r="M28" s="93">
        <f>IF(F28&amp;H28="","",IF(F28&amp;H28&lt;&gt;"",1))</f>
        <v>1</v>
      </c>
      <c r="N28" s="93">
        <f>IF(F28&amp;H28="","",IF(F28&amp;H28&lt;&gt;"",1))</f>
        <v>1</v>
      </c>
      <c r="O28" s="93">
        <f>IF(F28="","",F28)</f>
        <v>1</v>
      </c>
      <c r="P28" s="93">
        <f>IF(H28="","",H28)</f>
        <v>2</v>
      </c>
      <c r="Q28" s="93">
        <f aca="true" t="shared" si="29" ref="Q28:R30">IF(K28=3,1,0)</f>
        <v>0</v>
      </c>
      <c r="R28" s="93">
        <f t="shared" si="29"/>
        <v>1</v>
      </c>
      <c r="S28" s="93">
        <f aca="true" t="shared" si="30" ref="S28:T30">IF(K28=1,1,0)</f>
        <v>0</v>
      </c>
      <c r="T28" s="93">
        <f t="shared" si="30"/>
        <v>0</v>
      </c>
      <c r="U28" s="93">
        <f aca="true" t="shared" si="31" ref="U28:V30">IF(K28=0,1,0)</f>
        <v>1</v>
      </c>
      <c r="V28" s="93">
        <f t="shared" si="31"/>
        <v>0</v>
      </c>
      <c r="W28" s="95"/>
      <c r="X28" s="28"/>
      <c r="Y28" s="41"/>
      <c r="Z28" s="28"/>
      <c r="AA28" s="42"/>
      <c r="AB28" s="33"/>
      <c r="AC28" s="33"/>
      <c r="AD28" s="33"/>
      <c r="AE28" s="33"/>
      <c r="AF28" s="33"/>
      <c r="AG28" s="33"/>
      <c r="AH28" s="9"/>
    </row>
    <row r="29" spans="1:34" s="1" customFormat="1" ht="15" customHeight="1">
      <c r="A29" s="127"/>
      <c r="B29" s="243" t="s">
        <v>35</v>
      </c>
      <c r="C29" s="244" t="s">
        <v>49</v>
      </c>
      <c r="D29" s="245" t="s">
        <v>25</v>
      </c>
      <c r="E29" s="249" t="str">
        <f>CHAVES!G20</f>
        <v>Edson Fortuna</v>
      </c>
      <c r="F29" s="247">
        <v>2</v>
      </c>
      <c r="G29" s="321" t="s">
        <v>52</v>
      </c>
      <c r="H29" s="247">
        <v>0</v>
      </c>
      <c r="I29" s="250" t="str">
        <f>CHAVES!G32</f>
        <v>João Paulo</v>
      </c>
      <c r="J29" s="128"/>
      <c r="K29" s="93">
        <f>IF(F29&amp;H29="","",IF(F29=H29,1,IF(F29&gt;H29,3,IF(F29&lt;H29,0))))</f>
        <v>3</v>
      </c>
      <c r="L29" s="93">
        <f>IF(F29&amp;H29="","",IF(H29=F29,1,IF(F29&lt;H29,3,IF(F29&gt;H29,0))))</f>
        <v>0</v>
      </c>
      <c r="M29" s="93">
        <f>IF(F29&amp;H29="","",IF(F29&amp;H29&lt;&gt;"",1))</f>
        <v>1</v>
      </c>
      <c r="N29" s="93">
        <f>IF(F29&amp;H29="","",IF(F29&amp;H29&lt;&gt;"",1))</f>
        <v>1</v>
      </c>
      <c r="O29" s="93">
        <f>IF(F29="","",F29)</f>
        <v>2</v>
      </c>
      <c r="P29" s="93">
        <f>IF(H29="","",H29)</f>
        <v>0</v>
      </c>
      <c r="Q29" s="93">
        <f t="shared" si="29"/>
        <v>1</v>
      </c>
      <c r="R29" s="93">
        <f t="shared" si="29"/>
        <v>0</v>
      </c>
      <c r="S29" s="93">
        <f t="shared" si="30"/>
        <v>0</v>
      </c>
      <c r="T29" s="93">
        <f t="shared" si="30"/>
        <v>0</v>
      </c>
      <c r="U29" s="93">
        <f t="shared" si="31"/>
        <v>0</v>
      </c>
      <c r="V29" s="93">
        <f t="shared" si="31"/>
        <v>1</v>
      </c>
      <c r="W29" s="95"/>
      <c r="X29" s="28"/>
      <c r="Y29" s="41"/>
      <c r="Z29" s="28"/>
      <c r="AA29" s="42"/>
      <c r="AB29" s="33"/>
      <c r="AC29" s="33"/>
      <c r="AD29" s="33"/>
      <c r="AE29" s="33"/>
      <c r="AF29" s="33"/>
      <c r="AG29" s="33"/>
      <c r="AH29" s="9"/>
    </row>
    <row r="30" spans="1:34" s="1" customFormat="1" ht="15" customHeight="1">
      <c r="A30" s="127"/>
      <c r="B30" s="243" t="s">
        <v>31</v>
      </c>
      <c r="C30" s="244" t="s">
        <v>49</v>
      </c>
      <c r="D30" s="245" t="s">
        <v>24</v>
      </c>
      <c r="E30" s="249" t="str">
        <f>CHAVES!G30</f>
        <v>Edison Júnior</v>
      </c>
      <c r="F30" s="247">
        <v>0</v>
      </c>
      <c r="G30" s="321" t="s">
        <v>52</v>
      </c>
      <c r="H30" s="247">
        <v>3</v>
      </c>
      <c r="I30" s="250" t="str">
        <f>CHAVES!G22</f>
        <v>Luiz Guilherme</v>
      </c>
      <c r="J30" s="128"/>
      <c r="K30" s="93">
        <f>IF(F30&amp;H30="","",IF(F30=H30,1,IF(F30&gt;H30,3,IF(F30&lt;H30,0))))</f>
        <v>0</v>
      </c>
      <c r="L30" s="93">
        <f>IF(F30&amp;H30="","",IF(H30=F30,1,IF(F30&lt;H30,3,IF(F30&gt;H30,0))))</f>
        <v>3</v>
      </c>
      <c r="M30" s="93">
        <f>IF(F30&amp;H30="","",IF(F30&amp;H30&lt;&gt;"",1))</f>
        <v>1</v>
      </c>
      <c r="N30" s="93">
        <f>IF(F30&amp;H30="","",IF(F30&amp;H30&lt;&gt;"",1))</f>
        <v>1</v>
      </c>
      <c r="O30" s="93">
        <f>IF(F30="","",F30)</f>
        <v>0</v>
      </c>
      <c r="P30" s="93">
        <f>IF(H30="","",H30)</f>
        <v>3</v>
      </c>
      <c r="Q30" s="93">
        <f t="shared" si="29"/>
        <v>0</v>
      </c>
      <c r="R30" s="93">
        <f t="shared" si="29"/>
        <v>1</v>
      </c>
      <c r="S30" s="93">
        <f t="shared" si="30"/>
        <v>0</v>
      </c>
      <c r="T30" s="93">
        <f t="shared" si="30"/>
        <v>0</v>
      </c>
      <c r="U30" s="93">
        <f t="shared" si="31"/>
        <v>1</v>
      </c>
      <c r="V30" s="93">
        <f t="shared" si="31"/>
        <v>0</v>
      </c>
      <c r="W30" s="95"/>
      <c r="X30" s="30"/>
      <c r="Y30" s="53"/>
      <c r="Z30" s="30"/>
      <c r="AA30" s="54"/>
      <c r="AB30" s="29"/>
      <c r="AC30" s="29"/>
      <c r="AD30" s="29"/>
      <c r="AE30" s="29"/>
      <c r="AF30" s="29"/>
      <c r="AG30" s="29"/>
      <c r="AH30" s="10"/>
    </row>
    <row r="31" spans="1:34" s="1" customFormat="1" ht="15" customHeight="1">
      <c r="A31" s="127"/>
      <c r="B31" s="4"/>
      <c r="C31" s="4"/>
      <c r="D31" s="7"/>
      <c r="E31" s="43"/>
      <c r="F31" s="44"/>
      <c r="G31" s="44"/>
      <c r="H31" s="44"/>
      <c r="I31" s="45"/>
      <c r="J31" s="12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/>
      <c r="X31" s="30"/>
      <c r="Y31" s="55"/>
      <c r="Z31" s="29"/>
      <c r="AA31" s="29"/>
      <c r="AB31" s="29"/>
      <c r="AC31" s="29"/>
      <c r="AD31" s="29"/>
      <c r="AE31" s="29"/>
      <c r="AF31" s="29"/>
      <c r="AG31" s="29"/>
      <c r="AH31" s="10"/>
    </row>
    <row r="32" spans="1:34" s="1" customFormat="1" ht="15" customHeight="1">
      <c r="A32" s="127"/>
      <c r="B32" s="237" t="s">
        <v>11</v>
      </c>
      <c r="C32" s="237" t="s">
        <v>50</v>
      </c>
      <c r="D32" s="238" t="s">
        <v>51</v>
      </c>
      <c r="E32" s="425" t="s">
        <v>86</v>
      </c>
      <c r="F32" s="426"/>
      <c r="G32" s="426"/>
      <c r="H32" s="426"/>
      <c r="I32" s="427"/>
      <c r="J32" s="128"/>
      <c r="K32" s="91" t="s">
        <v>9</v>
      </c>
      <c r="L32" s="92" t="s">
        <v>10</v>
      </c>
      <c r="M32" s="92" t="s">
        <v>9</v>
      </c>
      <c r="N32" s="92" t="s">
        <v>10</v>
      </c>
      <c r="O32" s="92" t="s">
        <v>9</v>
      </c>
      <c r="P32" s="92" t="s">
        <v>10</v>
      </c>
      <c r="Q32" s="92" t="s">
        <v>9</v>
      </c>
      <c r="R32" s="92" t="s">
        <v>10</v>
      </c>
      <c r="S32" s="92" t="s">
        <v>9</v>
      </c>
      <c r="T32" s="92" t="s">
        <v>10</v>
      </c>
      <c r="U32" s="92" t="s">
        <v>9</v>
      </c>
      <c r="V32" s="92" t="s">
        <v>10</v>
      </c>
      <c r="W32" s="95"/>
      <c r="X32" s="30"/>
      <c r="Y32" s="55"/>
      <c r="Z32" s="29"/>
      <c r="AA32" s="29"/>
      <c r="AB32" s="29"/>
      <c r="AC32" s="29"/>
      <c r="AD32" s="29"/>
      <c r="AE32" s="29"/>
      <c r="AF32" s="29"/>
      <c r="AG32" s="29"/>
      <c r="AH32" s="10"/>
    </row>
    <row r="33" spans="1:34" s="1" customFormat="1" ht="15" customHeight="1">
      <c r="A33" s="127"/>
      <c r="B33" s="243" t="s">
        <v>30</v>
      </c>
      <c r="C33" s="244" t="s">
        <v>49</v>
      </c>
      <c r="D33" s="245" t="s">
        <v>26</v>
      </c>
      <c r="E33" s="249" t="str">
        <f>CHAVES!G32</f>
        <v>João Paulo</v>
      </c>
      <c r="F33" s="247">
        <v>2</v>
      </c>
      <c r="G33" s="321" t="s">
        <v>52</v>
      </c>
      <c r="H33" s="247">
        <v>2</v>
      </c>
      <c r="I33" s="250" t="str">
        <f>CHAVES!G26</f>
        <v>Michel Benevides</v>
      </c>
      <c r="J33" s="128"/>
      <c r="K33" s="93">
        <f>IF(F33&amp;H33="","",IF(F33=H33,1,IF(F33&gt;H33,3,IF(F33&lt;H33,0))))</f>
        <v>1</v>
      </c>
      <c r="L33" s="93">
        <f>IF(F33&amp;H33="","",IF(H33=F33,1,IF(F33&lt;H33,3,IF(F33&gt;H33,0))))</f>
        <v>1</v>
      </c>
      <c r="M33" s="93">
        <f>IF(F33&amp;H33="","",IF(F33&amp;H33&lt;&gt;"",1))</f>
        <v>1</v>
      </c>
      <c r="N33" s="93">
        <f>IF(F33&amp;H33="","",IF(F33&amp;H33&lt;&gt;"",1))</f>
        <v>1</v>
      </c>
      <c r="O33" s="93">
        <f>IF(F33="","",F33)</f>
        <v>2</v>
      </c>
      <c r="P33" s="93">
        <f>IF(H33="","",H33)</f>
        <v>2</v>
      </c>
      <c r="Q33" s="93">
        <f aca="true" t="shared" si="32" ref="Q33:R35">IF(K33=3,1,0)</f>
        <v>0</v>
      </c>
      <c r="R33" s="93">
        <f t="shared" si="32"/>
        <v>0</v>
      </c>
      <c r="S33" s="93">
        <f aca="true" t="shared" si="33" ref="S33:T35">IF(K33=1,1,0)</f>
        <v>1</v>
      </c>
      <c r="T33" s="93">
        <f t="shared" si="33"/>
        <v>1</v>
      </c>
      <c r="U33" s="93">
        <f aca="true" t="shared" si="34" ref="U33:V35">IF(K33=0,1,0)</f>
        <v>0</v>
      </c>
      <c r="V33" s="93">
        <f t="shared" si="34"/>
        <v>0</v>
      </c>
      <c r="W33" s="95"/>
      <c r="X33" s="30"/>
      <c r="Y33" s="56"/>
      <c r="Z33" s="29"/>
      <c r="AA33" s="29"/>
      <c r="AB33" s="29"/>
      <c r="AC33" s="29"/>
      <c r="AD33" s="29"/>
      <c r="AE33" s="29"/>
      <c r="AF33" s="29"/>
      <c r="AG33" s="29"/>
      <c r="AH33" s="10"/>
    </row>
    <row r="34" spans="1:34" s="1" customFormat="1" ht="15" customHeight="1">
      <c r="A34" s="127"/>
      <c r="B34" s="243" t="s">
        <v>35</v>
      </c>
      <c r="C34" s="244" t="s">
        <v>49</v>
      </c>
      <c r="D34" s="245" t="s">
        <v>25</v>
      </c>
      <c r="E34" s="249" t="str">
        <f>CHAVES!G24</f>
        <v>Wilson Benevides</v>
      </c>
      <c r="F34" s="247">
        <v>3</v>
      </c>
      <c r="G34" s="321" t="s">
        <v>52</v>
      </c>
      <c r="H34" s="247">
        <v>0</v>
      </c>
      <c r="I34" s="250" t="str">
        <f>CHAVES!G30</f>
        <v>Edison Júnior</v>
      </c>
      <c r="J34" s="128"/>
      <c r="K34" s="93">
        <f>IF(F34&amp;H34="","",IF(F34=H34,1,IF(F34&gt;H34,3,IF(F34&lt;H34,0))))</f>
        <v>3</v>
      </c>
      <c r="L34" s="93">
        <f>IF(F34&amp;H34="","",IF(H34=F34,1,IF(F34&lt;H34,3,IF(F34&gt;H34,0))))</f>
        <v>0</v>
      </c>
      <c r="M34" s="93">
        <f>IF(F34&amp;H34="","",IF(F34&amp;H34&lt;&gt;"",1))</f>
        <v>1</v>
      </c>
      <c r="N34" s="93">
        <f>IF(F34&amp;H34="","",IF(F34&amp;H34&lt;&gt;"",1))</f>
        <v>1</v>
      </c>
      <c r="O34" s="93">
        <f>IF(F34="","",F34)</f>
        <v>3</v>
      </c>
      <c r="P34" s="93">
        <f>IF(H34="","",H34)</f>
        <v>0</v>
      </c>
      <c r="Q34" s="93">
        <f t="shared" si="32"/>
        <v>1</v>
      </c>
      <c r="R34" s="93">
        <f t="shared" si="32"/>
        <v>0</v>
      </c>
      <c r="S34" s="93">
        <f t="shared" si="33"/>
        <v>0</v>
      </c>
      <c r="T34" s="93">
        <f t="shared" si="33"/>
        <v>0</v>
      </c>
      <c r="U34" s="93">
        <f t="shared" si="34"/>
        <v>0</v>
      </c>
      <c r="V34" s="93">
        <f t="shared" si="34"/>
        <v>1</v>
      </c>
      <c r="W34" s="95"/>
      <c r="X34" s="30"/>
      <c r="Y34" s="59"/>
      <c r="Z34" s="29"/>
      <c r="AA34" s="29"/>
      <c r="AB34" s="29"/>
      <c r="AC34" s="29"/>
      <c r="AD34" s="29"/>
      <c r="AE34" s="29"/>
      <c r="AF34" s="29"/>
      <c r="AG34" s="29"/>
      <c r="AH34" s="10"/>
    </row>
    <row r="35" spans="1:34" s="1" customFormat="1" ht="15" customHeight="1">
      <c r="A35" s="127"/>
      <c r="B35" s="243" t="s">
        <v>31</v>
      </c>
      <c r="C35" s="244" t="s">
        <v>49</v>
      </c>
      <c r="D35" s="245" t="s">
        <v>24</v>
      </c>
      <c r="E35" s="249" t="str">
        <f>CHAVES!G20</f>
        <v>Edson Fortuna</v>
      </c>
      <c r="F35" s="247">
        <v>2</v>
      </c>
      <c r="G35" s="321" t="s">
        <v>52</v>
      </c>
      <c r="H35" s="247">
        <v>1</v>
      </c>
      <c r="I35" s="250" t="str">
        <f>CHAVES!G22</f>
        <v>Luiz Guilherme</v>
      </c>
      <c r="J35" s="128"/>
      <c r="K35" s="93">
        <f>IF(F35&amp;H35="","",IF(F35=H35,1,IF(F35&gt;H35,3,IF(F35&lt;H35,0))))</f>
        <v>3</v>
      </c>
      <c r="L35" s="93">
        <f>IF(F35&amp;H35="","",IF(H35=F35,1,IF(F35&lt;H35,3,IF(F35&gt;H35,0))))</f>
        <v>0</v>
      </c>
      <c r="M35" s="93">
        <f>IF(F35&amp;H35="","",IF(F35&amp;H35&lt;&gt;"",1))</f>
        <v>1</v>
      </c>
      <c r="N35" s="93">
        <f>IF(F35&amp;H35="","",IF(F35&amp;H35&lt;&gt;"",1))</f>
        <v>1</v>
      </c>
      <c r="O35" s="93">
        <f>IF(F35="","",F35)</f>
        <v>2</v>
      </c>
      <c r="P35" s="93">
        <f>IF(H35="","",H35)</f>
        <v>1</v>
      </c>
      <c r="Q35" s="93">
        <f t="shared" si="32"/>
        <v>1</v>
      </c>
      <c r="R35" s="93">
        <f t="shared" si="32"/>
        <v>0</v>
      </c>
      <c r="S35" s="93">
        <f t="shared" si="33"/>
        <v>0</v>
      </c>
      <c r="T35" s="93">
        <f t="shared" si="33"/>
        <v>0</v>
      </c>
      <c r="U35" s="93">
        <f t="shared" si="34"/>
        <v>0</v>
      </c>
      <c r="V35" s="93">
        <f t="shared" si="34"/>
        <v>1</v>
      </c>
      <c r="W35" s="95"/>
      <c r="X35" s="30"/>
      <c r="Y35" s="59"/>
      <c r="Z35" s="29"/>
      <c r="AA35" s="29"/>
      <c r="AB35" s="29"/>
      <c r="AC35" s="29"/>
      <c r="AD35" s="29"/>
      <c r="AE35" s="29"/>
      <c r="AF35" s="29"/>
      <c r="AG35" s="29"/>
      <c r="AH35" s="10"/>
    </row>
    <row r="36" spans="1:34" s="1" customFormat="1" ht="15" customHeight="1">
      <c r="A36" s="127"/>
      <c r="B36" s="4"/>
      <c r="C36" s="4"/>
      <c r="D36" s="3"/>
      <c r="E36" s="47"/>
      <c r="F36" s="48"/>
      <c r="G36" s="49"/>
      <c r="H36" s="48"/>
      <c r="I36" s="50"/>
      <c r="J36" s="99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29"/>
      <c r="X36" s="30"/>
      <c r="Y36" s="59"/>
      <c r="Z36" s="29"/>
      <c r="AA36" s="29"/>
      <c r="AB36" s="29"/>
      <c r="AC36" s="29"/>
      <c r="AD36" s="29"/>
      <c r="AE36" s="29"/>
      <c r="AF36" s="29"/>
      <c r="AG36" s="29"/>
      <c r="AH36" s="10"/>
    </row>
    <row r="37" spans="1:34" s="1" customFormat="1" ht="15" customHeight="1">
      <c r="A37" s="127"/>
      <c r="B37" s="237" t="s">
        <v>11</v>
      </c>
      <c r="C37" s="237" t="s">
        <v>50</v>
      </c>
      <c r="D37" s="238" t="s">
        <v>51</v>
      </c>
      <c r="E37" s="425" t="s">
        <v>87</v>
      </c>
      <c r="F37" s="426"/>
      <c r="G37" s="426"/>
      <c r="H37" s="426"/>
      <c r="I37" s="427"/>
      <c r="J37" s="128"/>
      <c r="K37" s="91" t="s">
        <v>9</v>
      </c>
      <c r="L37" s="92" t="s">
        <v>10</v>
      </c>
      <c r="M37" s="92" t="s">
        <v>9</v>
      </c>
      <c r="N37" s="92" t="s">
        <v>10</v>
      </c>
      <c r="O37" s="92" t="s">
        <v>9</v>
      </c>
      <c r="P37" s="92" t="s">
        <v>10</v>
      </c>
      <c r="Q37" s="92" t="s">
        <v>9</v>
      </c>
      <c r="R37" s="92" t="s">
        <v>10</v>
      </c>
      <c r="S37" s="92" t="s">
        <v>9</v>
      </c>
      <c r="T37" s="92" t="s">
        <v>10</v>
      </c>
      <c r="U37" s="92" t="s">
        <v>9</v>
      </c>
      <c r="V37" s="92" t="s">
        <v>10</v>
      </c>
      <c r="W37" s="95"/>
      <c r="X37" s="30"/>
      <c r="Y37" s="59"/>
      <c r="Z37" s="29"/>
      <c r="AA37" s="29"/>
      <c r="AB37" s="29"/>
      <c r="AC37" s="29"/>
      <c r="AD37" s="29"/>
      <c r="AE37" s="29"/>
      <c r="AF37" s="29"/>
      <c r="AG37" s="29"/>
      <c r="AH37" s="10"/>
    </row>
    <row r="38" spans="1:34" s="1" customFormat="1" ht="15" customHeight="1">
      <c r="A38" s="127"/>
      <c r="B38" s="243" t="s">
        <v>30</v>
      </c>
      <c r="C38" s="244" t="s">
        <v>49</v>
      </c>
      <c r="D38" s="245" t="s">
        <v>26</v>
      </c>
      <c r="E38" s="249" t="str">
        <f>CHAVES!G22</f>
        <v>Luiz Guilherme</v>
      </c>
      <c r="F38" s="247">
        <v>2</v>
      </c>
      <c r="G38" s="321" t="s">
        <v>52</v>
      </c>
      <c r="H38" s="247">
        <v>2</v>
      </c>
      <c r="I38" s="250" t="str">
        <f>CHAVES!G28</f>
        <v>Lígia Waki</v>
      </c>
      <c r="J38" s="128"/>
      <c r="K38" s="93">
        <f>IF(F38&amp;H38="","",IF(F38=H38,1,IF(F38&gt;H38,3,IF(F38&lt;H38,0))))</f>
        <v>1</v>
      </c>
      <c r="L38" s="93">
        <f>IF(F38&amp;H38="","",IF(H38=F38,1,IF(F38&lt;H38,3,IF(F38&gt;H38,0))))</f>
        <v>1</v>
      </c>
      <c r="M38" s="93">
        <f>IF(F38&amp;H38="","",IF(F38&amp;H38&lt;&gt;"",1))</f>
        <v>1</v>
      </c>
      <c r="N38" s="93">
        <f>IF(F38&amp;H38="","",IF(F38&amp;H38&lt;&gt;"",1))</f>
        <v>1</v>
      </c>
      <c r="O38" s="93">
        <f>IF(F38="","",F38)</f>
        <v>2</v>
      </c>
      <c r="P38" s="93">
        <f>IF(H38="","",H38)</f>
        <v>2</v>
      </c>
      <c r="Q38" s="93">
        <f aca="true" t="shared" si="35" ref="Q38:R41">IF(K38=3,1,0)</f>
        <v>0</v>
      </c>
      <c r="R38" s="93">
        <f t="shared" si="35"/>
        <v>0</v>
      </c>
      <c r="S38" s="93">
        <f aca="true" t="shared" si="36" ref="S38:T41">IF(K38=1,1,0)</f>
        <v>1</v>
      </c>
      <c r="T38" s="93">
        <f t="shared" si="36"/>
        <v>1</v>
      </c>
      <c r="U38" s="93">
        <f aca="true" t="shared" si="37" ref="U38:V41">IF(K38=0,1,0)</f>
        <v>0</v>
      </c>
      <c r="V38" s="93">
        <f t="shared" si="37"/>
        <v>0</v>
      </c>
      <c r="W38" s="95"/>
      <c r="X38" s="30"/>
      <c r="Y38" s="59"/>
      <c r="Z38" s="29"/>
      <c r="AA38" s="29"/>
      <c r="AB38" s="29"/>
      <c r="AC38" s="29"/>
      <c r="AD38" s="29"/>
      <c r="AE38" s="29"/>
      <c r="AF38" s="29"/>
      <c r="AG38" s="29"/>
      <c r="AH38" s="10"/>
    </row>
    <row r="39" spans="1:34" s="1" customFormat="1" ht="15" customHeight="1">
      <c r="A39" s="127"/>
      <c r="B39" s="243" t="s">
        <v>35</v>
      </c>
      <c r="C39" s="244" t="s">
        <v>49</v>
      </c>
      <c r="D39" s="245" t="s">
        <v>25</v>
      </c>
      <c r="E39" s="249" t="str">
        <f>CHAVES!G24</f>
        <v>Wilson Benevides</v>
      </c>
      <c r="F39" s="247">
        <v>3</v>
      </c>
      <c r="G39" s="321" t="s">
        <v>52</v>
      </c>
      <c r="H39" s="247">
        <v>3</v>
      </c>
      <c r="I39" s="250" t="str">
        <f>CHAVES!G32</f>
        <v>João Paulo</v>
      </c>
      <c r="J39" s="128"/>
      <c r="K39" s="93">
        <f>IF(F39&amp;H39="","",IF(F39=H39,1,IF(F39&gt;H39,3,IF(F39&lt;H39,0))))</f>
        <v>1</v>
      </c>
      <c r="L39" s="93">
        <f>IF(F39&amp;H39="","",IF(H39=F39,1,IF(F39&lt;H39,3,IF(F39&gt;H39,0))))</f>
        <v>1</v>
      </c>
      <c r="M39" s="93">
        <f>IF(F39&amp;H39="","",IF(F39&amp;H39&lt;&gt;"",1))</f>
        <v>1</v>
      </c>
      <c r="N39" s="93">
        <f>IF(F39&amp;H39="","",IF(F39&amp;H39&lt;&gt;"",1))</f>
        <v>1</v>
      </c>
      <c r="O39" s="93">
        <f>IF(F39="","",F39)</f>
        <v>3</v>
      </c>
      <c r="P39" s="93">
        <f>IF(H39="","",H39)</f>
        <v>3</v>
      </c>
      <c r="Q39" s="93">
        <f t="shared" si="35"/>
        <v>0</v>
      </c>
      <c r="R39" s="93">
        <f t="shared" si="35"/>
        <v>0</v>
      </c>
      <c r="S39" s="93">
        <f t="shared" si="36"/>
        <v>1</v>
      </c>
      <c r="T39" s="93">
        <f t="shared" si="36"/>
        <v>1</v>
      </c>
      <c r="U39" s="93">
        <f t="shared" si="37"/>
        <v>0</v>
      </c>
      <c r="V39" s="93">
        <f t="shared" si="37"/>
        <v>0</v>
      </c>
      <c r="W39" s="95"/>
      <c r="X39" s="30"/>
      <c r="Y39" s="59"/>
      <c r="Z39" s="29"/>
      <c r="AA39" s="29"/>
      <c r="AB39" s="29"/>
      <c r="AC39" s="29"/>
      <c r="AD39" s="29"/>
      <c r="AE39" s="29"/>
      <c r="AF39" s="29"/>
      <c r="AG39" s="29"/>
      <c r="AH39" s="10"/>
    </row>
    <row r="40" spans="1:34" s="1" customFormat="1" ht="15" customHeight="1">
      <c r="A40" s="127"/>
      <c r="B40" s="243" t="s">
        <v>31</v>
      </c>
      <c r="C40" s="244" t="s">
        <v>49</v>
      </c>
      <c r="D40" s="245" t="s">
        <v>24</v>
      </c>
      <c r="E40" s="249" t="str">
        <f>CHAVES!G26</f>
        <v>Michel Benevides</v>
      </c>
      <c r="F40" s="247">
        <v>3</v>
      </c>
      <c r="G40" s="321" t="s">
        <v>52</v>
      </c>
      <c r="H40" s="247">
        <v>1</v>
      </c>
      <c r="I40" s="250" t="str">
        <f>CHAVES!G20</f>
        <v>Edson Fortuna</v>
      </c>
      <c r="J40" s="128"/>
      <c r="K40" s="93">
        <f>IF(F40&amp;H40="","",IF(F40=H40,1,IF(F40&gt;H40,3,IF(F40&lt;H40,0))))</f>
        <v>3</v>
      </c>
      <c r="L40" s="93">
        <f>IF(F40&amp;H40="","",IF(H40=F40,1,IF(F40&lt;H40,3,IF(F40&gt;H40,0))))</f>
        <v>0</v>
      </c>
      <c r="M40" s="93">
        <f>IF(F40&amp;H40="","",IF(F40&amp;H40&lt;&gt;"",1))</f>
        <v>1</v>
      </c>
      <c r="N40" s="93">
        <f>IF(F40&amp;H40="","",IF(F40&amp;H40&lt;&gt;"",1))</f>
        <v>1</v>
      </c>
      <c r="O40" s="93">
        <f>IF(F40="","",F40)</f>
        <v>3</v>
      </c>
      <c r="P40" s="93">
        <f>IF(H40="","",H40)</f>
        <v>1</v>
      </c>
      <c r="Q40" s="93">
        <f t="shared" si="35"/>
        <v>1</v>
      </c>
      <c r="R40" s="93">
        <f t="shared" si="35"/>
        <v>0</v>
      </c>
      <c r="S40" s="93">
        <f t="shared" si="36"/>
        <v>0</v>
      </c>
      <c r="T40" s="93">
        <f t="shared" si="36"/>
        <v>0</v>
      </c>
      <c r="U40" s="93">
        <f t="shared" si="37"/>
        <v>0</v>
      </c>
      <c r="V40" s="93">
        <f t="shared" si="37"/>
        <v>1</v>
      </c>
      <c r="W40" s="95"/>
      <c r="X40" s="30"/>
      <c r="Y40" s="59"/>
      <c r="Z40" s="29"/>
      <c r="AA40" s="29"/>
      <c r="AB40" s="29"/>
      <c r="AC40" s="29"/>
      <c r="AD40" s="29"/>
      <c r="AE40" s="29"/>
      <c r="AF40" s="29"/>
      <c r="AG40" s="29"/>
      <c r="AH40" s="10"/>
    </row>
    <row r="41" spans="1:34" s="1" customFormat="1" ht="15" customHeight="1">
      <c r="A41" s="127"/>
      <c r="B41" s="4"/>
      <c r="C41" s="4"/>
      <c r="D41" s="3"/>
      <c r="E41" s="47"/>
      <c r="F41" s="48"/>
      <c r="G41" s="49"/>
      <c r="H41" s="48"/>
      <c r="I41" s="50"/>
      <c r="J41" s="51"/>
      <c r="K41" s="93" t="e">
        <f>IF(#REF!&amp;#REF!="","",IF(#REF!=#REF!,1,IF(#REF!&gt;#REF!,3,IF(#REF!&lt;#REF!,0))))</f>
        <v>#REF!</v>
      </c>
      <c r="L41" s="93" t="e">
        <f>IF(#REF!&amp;#REF!="","",IF(#REF!=#REF!,1,IF(#REF!&lt;#REF!,3,IF(#REF!&gt;#REF!,0))))</f>
        <v>#REF!</v>
      </c>
      <c r="M41" s="93" t="e">
        <f>IF(#REF!&amp;#REF!="","",IF(#REF!&amp;#REF!&lt;&gt;"",1))</f>
        <v>#REF!</v>
      </c>
      <c r="N41" s="93" t="e">
        <f>IF(#REF!&amp;#REF!="","",IF(#REF!&amp;#REF!&lt;&gt;"",1))</f>
        <v>#REF!</v>
      </c>
      <c r="O41" s="93" t="e">
        <f>IF(#REF!="","",#REF!)</f>
        <v>#REF!</v>
      </c>
      <c r="P41" s="93" t="e">
        <f>IF(#REF!="","",#REF!)</f>
        <v>#REF!</v>
      </c>
      <c r="Q41" s="93" t="e">
        <f t="shared" si="35"/>
        <v>#REF!</v>
      </c>
      <c r="R41" s="93" t="e">
        <f t="shared" si="35"/>
        <v>#REF!</v>
      </c>
      <c r="S41" s="93" t="e">
        <f t="shared" si="36"/>
        <v>#REF!</v>
      </c>
      <c r="T41" s="93" t="e">
        <f t="shared" si="36"/>
        <v>#REF!</v>
      </c>
      <c r="U41" s="93" t="e">
        <f t="shared" si="37"/>
        <v>#REF!</v>
      </c>
      <c r="V41" s="93" t="e">
        <f t="shared" si="37"/>
        <v>#REF!</v>
      </c>
      <c r="W41" s="132"/>
      <c r="X41" s="30"/>
      <c r="Y41" s="59"/>
      <c r="Z41" s="29"/>
      <c r="AA41" s="29"/>
      <c r="AB41" s="29"/>
      <c r="AC41" s="29"/>
      <c r="AD41" s="29"/>
      <c r="AE41" s="29"/>
      <c r="AF41" s="29"/>
      <c r="AG41" s="29"/>
      <c r="AH41" s="10"/>
    </row>
    <row r="42" spans="1:34" s="1" customFormat="1" ht="15" customHeight="1">
      <c r="A42" s="127"/>
      <c r="B42" s="134"/>
      <c r="C42" s="134"/>
      <c r="D42" s="135"/>
      <c r="E42" s="136"/>
      <c r="F42" s="137"/>
      <c r="G42" s="138"/>
      <c r="H42" s="137"/>
      <c r="I42" s="139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32"/>
      <c r="X42" s="30"/>
      <c r="Y42" s="59"/>
      <c r="Z42" s="29"/>
      <c r="AA42" s="29"/>
      <c r="AB42" s="29"/>
      <c r="AC42" s="29"/>
      <c r="AD42" s="29"/>
      <c r="AE42" s="29"/>
      <c r="AF42" s="29"/>
      <c r="AG42" s="29"/>
      <c r="AH42" s="10"/>
    </row>
    <row r="43" spans="1:34" s="1" customFormat="1" ht="15" customHeight="1">
      <c r="A43" s="127"/>
      <c r="D43" s="3"/>
      <c r="E43" s="47"/>
      <c r="F43" s="48"/>
      <c r="G43" s="49"/>
      <c r="H43" s="48"/>
      <c r="I43" s="50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32"/>
      <c r="X43" s="30"/>
      <c r="Y43" s="59"/>
      <c r="Z43" s="29"/>
      <c r="AA43" s="29"/>
      <c r="AB43" s="29"/>
      <c r="AC43" s="29"/>
      <c r="AD43" s="29"/>
      <c r="AE43" s="29"/>
      <c r="AF43" s="29"/>
      <c r="AG43" s="29"/>
      <c r="AH43" s="10"/>
    </row>
    <row r="44" spans="1:34" s="1" customFormat="1" ht="15" customHeight="1">
      <c r="A44" s="127"/>
      <c r="D44" s="2"/>
      <c r="E44" s="57"/>
      <c r="F44" s="17"/>
      <c r="G44" s="27"/>
      <c r="H44" s="17"/>
      <c r="I44" s="25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32"/>
      <c r="X44" s="30"/>
      <c r="Y44" s="59"/>
      <c r="Z44" s="29"/>
      <c r="AA44" s="29"/>
      <c r="AB44" s="29"/>
      <c r="AC44" s="29"/>
      <c r="AD44" s="29"/>
      <c r="AE44" s="29"/>
      <c r="AF44" s="29"/>
      <c r="AG44" s="29"/>
      <c r="AH44" s="10"/>
    </row>
    <row r="45" spans="1:34" s="1" customFormat="1" ht="15" customHeight="1">
      <c r="A45" s="127"/>
      <c r="D45" s="2"/>
      <c r="E45" s="57"/>
      <c r="F45" s="17"/>
      <c r="G45" s="27"/>
      <c r="H45" s="17"/>
      <c r="I45" s="25"/>
      <c r="J45" s="5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2"/>
      <c r="X45" s="30"/>
      <c r="Y45" s="59"/>
      <c r="Z45" s="29"/>
      <c r="AA45" s="29"/>
      <c r="AB45" s="29"/>
      <c r="AC45" s="29"/>
      <c r="AD45" s="29"/>
      <c r="AE45" s="29"/>
      <c r="AF45" s="29"/>
      <c r="AG45" s="29"/>
      <c r="AH45" s="10"/>
    </row>
    <row r="46" spans="1:34" s="1" customFormat="1" ht="15" customHeight="1">
      <c r="A46" s="127"/>
      <c r="D46" s="4"/>
      <c r="E46" s="57"/>
      <c r="F46" s="17"/>
      <c r="G46" s="27"/>
      <c r="H46" s="17"/>
      <c r="I46" s="25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32"/>
      <c r="X46" s="30"/>
      <c r="Y46" s="59"/>
      <c r="Z46" s="29"/>
      <c r="AA46" s="29"/>
      <c r="AB46" s="29"/>
      <c r="AC46" s="29"/>
      <c r="AD46" s="29"/>
      <c r="AE46" s="29"/>
      <c r="AF46" s="29"/>
      <c r="AG46" s="29"/>
      <c r="AH46" s="10"/>
    </row>
    <row r="47" spans="1:34" s="1" customFormat="1" ht="15" customHeight="1">
      <c r="A47" s="127"/>
      <c r="D47" s="5"/>
      <c r="E47" s="60"/>
      <c r="F47" s="61"/>
      <c r="G47" s="61"/>
      <c r="H47" s="61"/>
      <c r="I47" s="62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2"/>
      <c r="X47" s="30"/>
      <c r="Y47" s="59"/>
      <c r="Z47" s="29"/>
      <c r="AA47" s="29"/>
      <c r="AB47" s="29"/>
      <c r="AC47" s="29"/>
      <c r="AD47" s="29"/>
      <c r="AE47" s="29"/>
      <c r="AF47" s="29"/>
      <c r="AG47" s="29"/>
      <c r="AH47" s="10"/>
    </row>
    <row r="48" spans="1:34" s="1" customFormat="1" ht="15" customHeight="1">
      <c r="A48" s="127"/>
      <c r="D48" s="4"/>
      <c r="E48" s="57"/>
      <c r="F48" s="17"/>
      <c r="G48" s="27"/>
      <c r="H48" s="17"/>
      <c r="I48" s="25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32"/>
      <c r="X48" s="30"/>
      <c r="Y48" s="59"/>
      <c r="Z48" s="29"/>
      <c r="AA48" s="29"/>
      <c r="AB48" s="29"/>
      <c r="AC48" s="29"/>
      <c r="AD48" s="29"/>
      <c r="AE48" s="29"/>
      <c r="AF48" s="29"/>
      <c r="AG48" s="29"/>
      <c r="AH48" s="10"/>
    </row>
    <row r="49" spans="1:34" s="1" customFormat="1" ht="15" customHeight="1">
      <c r="A49" s="127"/>
      <c r="D49" s="5"/>
      <c r="E49" s="60"/>
      <c r="F49" s="61"/>
      <c r="G49" s="61"/>
      <c r="H49" s="61"/>
      <c r="I49" s="62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32"/>
      <c r="X49" s="30"/>
      <c r="Y49" s="59"/>
      <c r="Z49" s="29"/>
      <c r="AA49" s="29"/>
      <c r="AB49" s="29"/>
      <c r="AC49" s="29"/>
      <c r="AD49" s="29"/>
      <c r="AE49" s="29"/>
      <c r="AF49" s="29"/>
      <c r="AG49" s="29"/>
      <c r="AH49" s="10"/>
    </row>
    <row r="50" spans="1:34" s="1" customFormat="1" ht="15" customHeight="1">
      <c r="A50" s="127"/>
      <c r="D50" s="4"/>
      <c r="E50" s="57"/>
      <c r="F50" s="17"/>
      <c r="G50" s="27"/>
      <c r="H50" s="17"/>
      <c r="I50" s="25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32"/>
      <c r="X50" s="30"/>
      <c r="Y50" s="59"/>
      <c r="Z50" s="29"/>
      <c r="AA50" s="29"/>
      <c r="AB50" s="29"/>
      <c r="AC50" s="29"/>
      <c r="AD50" s="29"/>
      <c r="AE50" s="29"/>
      <c r="AF50" s="29"/>
      <c r="AG50" s="29"/>
      <c r="AH50" s="10"/>
    </row>
    <row r="51" spans="1:34" s="1" customFormat="1" ht="15" customHeight="1">
      <c r="A51" s="127"/>
      <c r="D51" s="4"/>
      <c r="E51" s="57"/>
      <c r="F51" s="17"/>
      <c r="G51" s="27"/>
      <c r="H51" s="17"/>
      <c r="I51" s="25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32"/>
      <c r="X51" s="30"/>
      <c r="Y51" s="59"/>
      <c r="Z51" s="29"/>
      <c r="AA51" s="29"/>
      <c r="AB51" s="29"/>
      <c r="AC51" s="29"/>
      <c r="AD51" s="29"/>
      <c r="AE51" s="29"/>
      <c r="AF51" s="29"/>
      <c r="AG51" s="29"/>
      <c r="AH51" s="10"/>
    </row>
    <row r="52" spans="1:34" s="1" customFormat="1" ht="15" customHeight="1">
      <c r="A52" s="127"/>
      <c r="D52" s="4"/>
      <c r="E52" s="57"/>
      <c r="F52" s="17"/>
      <c r="G52" s="27"/>
      <c r="H52" s="17"/>
      <c r="I52" s="25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32"/>
      <c r="X52" s="30"/>
      <c r="Y52" s="59"/>
      <c r="Z52" s="29"/>
      <c r="AA52" s="29"/>
      <c r="AB52" s="29"/>
      <c r="AC52" s="29"/>
      <c r="AD52" s="29"/>
      <c r="AE52" s="29"/>
      <c r="AF52" s="29"/>
      <c r="AG52" s="29"/>
      <c r="AH52" s="10"/>
    </row>
    <row r="53" spans="1:34" s="1" customFormat="1" ht="15" customHeight="1">
      <c r="A53" s="127"/>
      <c r="D53" s="4"/>
      <c r="E53" s="57"/>
      <c r="F53" s="17"/>
      <c r="G53" s="27"/>
      <c r="H53" s="17"/>
      <c r="I53" s="25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32"/>
      <c r="X53" s="30"/>
      <c r="Y53" s="59"/>
      <c r="Z53" s="29"/>
      <c r="AA53" s="29"/>
      <c r="AB53" s="29"/>
      <c r="AC53" s="29"/>
      <c r="AD53" s="29"/>
      <c r="AE53" s="29"/>
      <c r="AF53" s="29"/>
      <c r="AG53" s="29"/>
      <c r="AH53" s="10"/>
    </row>
    <row r="54" spans="1:34" s="1" customFormat="1" ht="15" customHeight="1">
      <c r="A54" s="127"/>
      <c r="D54" s="4"/>
      <c r="E54" s="57"/>
      <c r="F54" s="17"/>
      <c r="G54" s="27"/>
      <c r="H54" s="17"/>
      <c r="I54" s="25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2"/>
      <c r="X54" s="30"/>
      <c r="Y54" s="59"/>
      <c r="Z54" s="29"/>
      <c r="AA54" s="29"/>
      <c r="AB54" s="29"/>
      <c r="AC54" s="29"/>
      <c r="AD54" s="29"/>
      <c r="AE54" s="29"/>
      <c r="AF54" s="29"/>
      <c r="AG54" s="29"/>
      <c r="AH54" s="10"/>
    </row>
    <row r="55" spans="1:34" s="1" customFormat="1" ht="15" customHeight="1">
      <c r="A55" s="127"/>
      <c r="D55" s="4"/>
      <c r="E55" s="57"/>
      <c r="F55" s="17"/>
      <c r="G55" s="27"/>
      <c r="H55" s="17"/>
      <c r="I55" s="25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32"/>
      <c r="X55" s="30"/>
      <c r="Y55" s="59"/>
      <c r="Z55" s="29"/>
      <c r="AA55" s="29"/>
      <c r="AB55" s="29"/>
      <c r="AC55" s="29"/>
      <c r="AD55" s="29"/>
      <c r="AE55" s="29"/>
      <c r="AF55" s="29"/>
      <c r="AG55" s="29"/>
      <c r="AH55" s="10"/>
    </row>
    <row r="56" spans="1:34" s="1" customFormat="1" ht="15" customHeight="1">
      <c r="A56" s="127"/>
      <c r="D56" s="4"/>
      <c r="E56" s="57"/>
      <c r="F56" s="17"/>
      <c r="G56" s="27"/>
      <c r="H56" s="17"/>
      <c r="I56" s="25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32"/>
      <c r="X56" s="30"/>
      <c r="Y56" s="59"/>
      <c r="Z56" s="29"/>
      <c r="AA56" s="29"/>
      <c r="AB56" s="29"/>
      <c r="AC56" s="29"/>
      <c r="AD56" s="29"/>
      <c r="AE56" s="29"/>
      <c r="AF56" s="29"/>
      <c r="AG56" s="29"/>
      <c r="AH56" s="10"/>
    </row>
    <row r="57" spans="1:34" s="1" customFormat="1" ht="15" customHeight="1">
      <c r="A57" s="133"/>
      <c r="D57" s="5"/>
      <c r="E57" s="60"/>
      <c r="F57" s="61"/>
      <c r="G57" s="61"/>
      <c r="H57" s="61"/>
      <c r="I57" s="62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30"/>
      <c r="Y57" s="59"/>
      <c r="Z57" s="29"/>
      <c r="AA57" s="29"/>
      <c r="AB57" s="29"/>
      <c r="AC57" s="29"/>
      <c r="AD57" s="29"/>
      <c r="AE57" s="29"/>
      <c r="AF57" s="29"/>
      <c r="AG57" s="29"/>
      <c r="AH57" s="10"/>
    </row>
    <row r="58" spans="4:34" s="1" customFormat="1" ht="15" customHeight="1">
      <c r="D58" s="4"/>
      <c r="E58" s="57"/>
      <c r="F58" s="17"/>
      <c r="G58" s="27"/>
      <c r="H58" s="17"/>
      <c r="I58" s="25"/>
      <c r="J58" s="5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3"/>
      <c r="X58" s="30"/>
      <c r="Y58" s="59"/>
      <c r="Z58" s="29"/>
      <c r="AA58" s="29"/>
      <c r="AB58" s="29"/>
      <c r="AC58" s="29"/>
      <c r="AD58" s="29"/>
      <c r="AE58" s="29"/>
      <c r="AF58" s="29"/>
      <c r="AG58" s="29"/>
      <c r="AH58" s="10"/>
    </row>
    <row r="59" spans="4:34" s="1" customFormat="1" ht="15" customHeight="1">
      <c r="D59" s="4"/>
      <c r="E59" s="57"/>
      <c r="F59" s="17"/>
      <c r="G59" s="27"/>
      <c r="H59" s="17"/>
      <c r="I59" s="25"/>
      <c r="J59" s="5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3"/>
      <c r="X59" s="30"/>
      <c r="Y59" s="59"/>
      <c r="Z59" s="29"/>
      <c r="AA59" s="29"/>
      <c r="AB59" s="29"/>
      <c r="AC59" s="29"/>
      <c r="AD59" s="29"/>
      <c r="AE59" s="29"/>
      <c r="AF59" s="29"/>
      <c r="AG59" s="29"/>
      <c r="AH59" s="10"/>
    </row>
    <row r="60" spans="4:34" s="1" customFormat="1" ht="15" customHeight="1">
      <c r="D60" s="4"/>
      <c r="E60" s="57"/>
      <c r="F60" s="17"/>
      <c r="G60" s="27"/>
      <c r="H60" s="17"/>
      <c r="I60" s="25"/>
      <c r="J60" s="5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3"/>
      <c r="X60" s="30"/>
      <c r="Y60" s="59"/>
      <c r="Z60" s="29"/>
      <c r="AA60" s="29"/>
      <c r="AB60" s="29"/>
      <c r="AC60" s="29"/>
      <c r="AD60" s="29"/>
      <c r="AE60" s="29"/>
      <c r="AF60" s="29"/>
      <c r="AG60" s="29"/>
      <c r="AH60" s="10"/>
    </row>
    <row r="61" spans="4:34" s="1" customFormat="1" ht="15" customHeight="1">
      <c r="D61" s="4"/>
      <c r="E61" s="57"/>
      <c r="F61" s="17"/>
      <c r="G61" s="27"/>
      <c r="H61" s="17"/>
      <c r="I61" s="25"/>
      <c r="J61" s="5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3"/>
      <c r="X61" s="30"/>
      <c r="Y61" s="59"/>
      <c r="Z61" s="29"/>
      <c r="AA61" s="29"/>
      <c r="AB61" s="29"/>
      <c r="AC61" s="29"/>
      <c r="AD61" s="29"/>
      <c r="AE61" s="29"/>
      <c r="AF61" s="29"/>
      <c r="AG61" s="29"/>
      <c r="AH61" s="10"/>
    </row>
    <row r="62" spans="4:34" s="1" customFormat="1" ht="15" customHeight="1">
      <c r="D62" s="4"/>
      <c r="E62" s="57"/>
      <c r="F62" s="17"/>
      <c r="G62" s="27"/>
      <c r="H62" s="17"/>
      <c r="I62" s="25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3"/>
      <c r="X62" s="30"/>
      <c r="Y62" s="59"/>
      <c r="Z62" s="29"/>
      <c r="AA62" s="29"/>
      <c r="AB62" s="29"/>
      <c r="AC62" s="29"/>
      <c r="AD62" s="29"/>
      <c r="AE62" s="29"/>
      <c r="AF62" s="29"/>
      <c r="AG62" s="29"/>
      <c r="AH62" s="10"/>
    </row>
    <row r="63" spans="4:34" s="1" customFormat="1" ht="15" customHeight="1">
      <c r="D63" s="4"/>
      <c r="E63" s="57"/>
      <c r="F63" s="17"/>
      <c r="G63" s="27"/>
      <c r="H63" s="17"/>
      <c r="I63" s="25"/>
      <c r="J63" s="5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3"/>
      <c r="X63" s="30"/>
      <c r="Y63" s="59"/>
      <c r="Z63" s="29"/>
      <c r="AA63" s="29"/>
      <c r="AB63" s="29"/>
      <c r="AC63" s="29"/>
      <c r="AD63" s="29"/>
      <c r="AE63" s="29"/>
      <c r="AF63" s="29"/>
      <c r="AG63" s="29"/>
      <c r="AH63" s="10"/>
    </row>
    <row r="64" spans="4:34" s="1" customFormat="1" ht="15" customHeight="1">
      <c r="D64" s="4"/>
      <c r="E64" s="57"/>
      <c r="F64" s="17"/>
      <c r="G64" s="27"/>
      <c r="H64" s="17"/>
      <c r="I64" s="25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3"/>
      <c r="X64" s="30"/>
      <c r="Y64" s="59"/>
      <c r="Z64" s="29"/>
      <c r="AA64" s="29"/>
      <c r="AB64" s="29"/>
      <c r="AC64" s="29"/>
      <c r="AD64" s="29"/>
      <c r="AE64" s="29"/>
      <c r="AF64" s="29"/>
      <c r="AG64" s="29"/>
      <c r="AH64" s="10"/>
    </row>
    <row r="65" spans="4:34" s="1" customFormat="1" ht="15" customHeight="1">
      <c r="D65" s="5"/>
      <c r="E65" s="60"/>
      <c r="F65" s="61"/>
      <c r="G65" s="61"/>
      <c r="H65" s="61"/>
      <c r="I65" s="62"/>
      <c r="J65" s="58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3"/>
      <c r="X65" s="30"/>
      <c r="Y65" s="59"/>
      <c r="Z65" s="29"/>
      <c r="AA65" s="29"/>
      <c r="AB65" s="29"/>
      <c r="AC65" s="29"/>
      <c r="AD65" s="29"/>
      <c r="AE65" s="29"/>
      <c r="AF65" s="29"/>
      <c r="AG65" s="29"/>
      <c r="AH65" s="10"/>
    </row>
    <row r="66" spans="4:34" s="1" customFormat="1" ht="15" customHeight="1">
      <c r="D66" s="4"/>
      <c r="E66" s="57"/>
      <c r="F66" s="17"/>
      <c r="G66" s="27"/>
      <c r="H66" s="17"/>
      <c r="I66" s="25"/>
      <c r="J66" s="5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3"/>
      <c r="X66" s="30"/>
      <c r="Y66" s="59"/>
      <c r="Z66" s="29"/>
      <c r="AA66" s="29"/>
      <c r="AB66" s="29"/>
      <c r="AC66" s="29"/>
      <c r="AD66" s="29"/>
      <c r="AE66" s="29"/>
      <c r="AF66" s="29"/>
      <c r="AG66" s="29"/>
      <c r="AH66" s="10"/>
    </row>
    <row r="67" spans="4:34" s="1" customFormat="1" ht="15" customHeight="1">
      <c r="D67" s="4"/>
      <c r="E67" s="57"/>
      <c r="F67" s="17"/>
      <c r="G67" s="27"/>
      <c r="H67" s="17"/>
      <c r="I67" s="25"/>
      <c r="J67" s="58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3"/>
      <c r="X67" s="30"/>
      <c r="Y67" s="59"/>
      <c r="Z67" s="29"/>
      <c r="AA67" s="29"/>
      <c r="AB67" s="29"/>
      <c r="AC67" s="29"/>
      <c r="AD67" s="29"/>
      <c r="AE67" s="29"/>
      <c r="AF67" s="29"/>
      <c r="AG67" s="29"/>
      <c r="AH67" s="10"/>
    </row>
    <row r="68" spans="4:34" s="1" customFormat="1" ht="15" customHeight="1">
      <c r="D68" s="4"/>
      <c r="E68" s="57"/>
      <c r="F68" s="17"/>
      <c r="G68" s="27"/>
      <c r="H68" s="17"/>
      <c r="I68" s="25"/>
      <c r="J68" s="5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3"/>
      <c r="X68" s="30"/>
      <c r="Y68" s="59"/>
      <c r="Z68" s="29"/>
      <c r="AA68" s="29"/>
      <c r="AB68" s="29"/>
      <c r="AC68" s="29"/>
      <c r="AD68" s="29"/>
      <c r="AE68" s="29"/>
      <c r="AF68" s="29"/>
      <c r="AG68" s="29"/>
      <c r="AH68" s="10"/>
    </row>
    <row r="69" spans="4:34" s="1" customFormat="1" ht="15" customHeight="1">
      <c r="D69" s="4"/>
      <c r="E69" s="57"/>
      <c r="F69" s="17"/>
      <c r="G69" s="27"/>
      <c r="H69" s="17"/>
      <c r="I69" s="25"/>
      <c r="J69" s="58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3"/>
      <c r="X69" s="30"/>
      <c r="Y69" s="59"/>
      <c r="Z69" s="29"/>
      <c r="AA69" s="29"/>
      <c r="AB69" s="29"/>
      <c r="AC69" s="29"/>
      <c r="AD69" s="29"/>
      <c r="AE69" s="29"/>
      <c r="AF69" s="29"/>
      <c r="AG69" s="29"/>
      <c r="AH69" s="10"/>
    </row>
    <row r="70" spans="4:34" s="1" customFormat="1" ht="15" customHeight="1">
      <c r="D70" s="5"/>
      <c r="E70" s="60"/>
      <c r="F70" s="61"/>
      <c r="G70" s="61"/>
      <c r="H70" s="61"/>
      <c r="I70" s="62"/>
      <c r="J70" s="5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3"/>
      <c r="X70" s="30"/>
      <c r="Y70" s="59"/>
      <c r="Z70" s="29"/>
      <c r="AA70" s="29"/>
      <c r="AB70" s="29"/>
      <c r="AC70" s="29"/>
      <c r="AD70" s="29"/>
      <c r="AE70" s="29"/>
      <c r="AF70" s="29"/>
      <c r="AG70" s="29"/>
      <c r="AH70" s="10"/>
    </row>
    <row r="71" spans="4:34" s="1" customFormat="1" ht="15" customHeight="1">
      <c r="D71" s="4"/>
      <c r="E71" s="57"/>
      <c r="F71" s="17"/>
      <c r="G71" s="27"/>
      <c r="H71" s="17"/>
      <c r="I71" s="25"/>
      <c r="J71" s="5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3"/>
      <c r="X71" s="30"/>
      <c r="Y71" s="59"/>
      <c r="Z71" s="29"/>
      <c r="AA71" s="29"/>
      <c r="AB71" s="29"/>
      <c r="AC71" s="29"/>
      <c r="AD71" s="29"/>
      <c r="AE71" s="29"/>
      <c r="AF71" s="29"/>
      <c r="AG71" s="29"/>
      <c r="AH71" s="10"/>
    </row>
    <row r="72" spans="4:34" s="1" customFormat="1" ht="15" customHeight="1">
      <c r="D72" s="4"/>
      <c r="E72" s="57"/>
      <c r="F72" s="17"/>
      <c r="G72" s="27"/>
      <c r="H72" s="17"/>
      <c r="I72" s="25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3"/>
      <c r="X72" s="30"/>
      <c r="Y72" s="59"/>
      <c r="Z72" s="29"/>
      <c r="AA72" s="29"/>
      <c r="AB72" s="29"/>
      <c r="AC72" s="29"/>
      <c r="AD72" s="29"/>
      <c r="AE72" s="29"/>
      <c r="AF72" s="29"/>
      <c r="AG72" s="29"/>
      <c r="AH72" s="10"/>
    </row>
    <row r="73" spans="4:34" s="1" customFormat="1" ht="15" customHeight="1">
      <c r="D73" s="4"/>
      <c r="E73" s="57"/>
      <c r="F73" s="17"/>
      <c r="G73" s="27"/>
      <c r="H73" s="17"/>
      <c r="I73" s="25"/>
      <c r="J73" s="58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3"/>
      <c r="X73" s="30"/>
      <c r="Y73" s="59"/>
      <c r="Z73" s="29"/>
      <c r="AA73" s="29"/>
      <c r="AB73" s="29"/>
      <c r="AC73" s="29"/>
      <c r="AD73" s="29"/>
      <c r="AE73" s="29"/>
      <c r="AF73" s="29"/>
      <c r="AG73" s="29"/>
      <c r="AH73" s="10"/>
    </row>
    <row r="74" spans="4:34" s="1" customFormat="1" ht="15" customHeight="1">
      <c r="D74" s="4"/>
      <c r="E74" s="57"/>
      <c r="F74" s="17"/>
      <c r="G74" s="27"/>
      <c r="H74" s="17"/>
      <c r="I74" s="25"/>
      <c r="J74" s="58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3"/>
      <c r="X74" s="30"/>
      <c r="Y74" s="59"/>
      <c r="Z74" s="29"/>
      <c r="AA74" s="29"/>
      <c r="AB74" s="29"/>
      <c r="AC74" s="29"/>
      <c r="AD74" s="29"/>
      <c r="AE74" s="29"/>
      <c r="AF74" s="29"/>
      <c r="AG74" s="29"/>
      <c r="AH74" s="10"/>
    </row>
    <row r="75" spans="4:34" s="1" customFormat="1" ht="15" customHeight="1">
      <c r="D75" s="4"/>
      <c r="E75" s="57"/>
      <c r="F75" s="17"/>
      <c r="G75" s="27"/>
      <c r="H75" s="17"/>
      <c r="I75" s="25"/>
      <c r="J75" s="5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3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4:34" s="1" customFormat="1" ht="15" customHeight="1">
      <c r="D76" s="4"/>
      <c r="E76" s="57"/>
      <c r="F76" s="17"/>
      <c r="G76" s="27"/>
      <c r="H76" s="17"/>
      <c r="I76" s="25"/>
      <c r="J76" s="58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3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4:34" s="1" customFormat="1" ht="15" customHeight="1">
      <c r="D77" s="4"/>
      <c r="E77" s="57"/>
      <c r="F77" s="17"/>
      <c r="G77" s="27"/>
      <c r="H77" s="17"/>
      <c r="I77" s="25"/>
      <c r="J77" s="58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3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4:34" s="1" customFormat="1" ht="15" customHeight="1">
      <c r="D78" s="4"/>
      <c r="E78" s="57"/>
      <c r="F78" s="17"/>
      <c r="G78" s="27"/>
      <c r="H78" s="17"/>
      <c r="I78" s="25"/>
      <c r="J78" s="58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3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4:34" s="1" customFormat="1" ht="15" customHeight="1">
      <c r="D79" s="4"/>
      <c r="E79" s="57"/>
      <c r="F79" s="17"/>
      <c r="G79" s="27"/>
      <c r="H79" s="17"/>
      <c r="I79" s="25"/>
      <c r="J79" s="58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3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4:34" s="1" customFormat="1" ht="15" customHeight="1">
      <c r="D80" s="4"/>
      <c r="E80" s="57"/>
      <c r="F80" s="17"/>
      <c r="G80" s="27"/>
      <c r="H80" s="17"/>
      <c r="I80" s="25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3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4:34" s="1" customFormat="1" ht="15" customHeight="1">
      <c r="D81" s="4"/>
      <c r="E81" s="57"/>
      <c r="F81" s="17"/>
      <c r="G81" s="27"/>
      <c r="H81" s="17"/>
      <c r="I81" s="25"/>
      <c r="J81" s="58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3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4:34" s="1" customFormat="1" ht="15" customHeight="1">
      <c r="D82" s="4"/>
      <c r="E82" s="57"/>
      <c r="F82" s="17"/>
      <c r="G82" s="27"/>
      <c r="H82" s="17"/>
      <c r="I82" s="25"/>
      <c r="J82" s="58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3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4:34" s="1" customFormat="1" ht="15" customHeight="1">
      <c r="D83" s="4"/>
      <c r="E83" s="57"/>
      <c r="F83" s="17"/>
      <c r="G83" s="27"/>
      <c r="H83" s="17"/>
      <c r="I83" s="25"/>
      <c r="J83" s="58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3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4:34" s="1" customFormat="1" ht="15" customHeight="1">
      <c r="D84" s="5"/>
      <c r="E84" s="60"/>
      <c r="F84" s="61"/>
      <c r="G84" s="61"/>
      <c r="H84" s="61"/>
      <c r="I84" s="62"/>
      <c r="J84" s="58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3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4:34" s="1" customFormat="1" ht="15" customHeight="1">
      <c r="D85" s="4"/>
      <c r="E85" s="57"/>
      <c r="F85" s="17"/>
      <c r="G85" s="27"/>
      <c r="H85" s="17"/>
      <c r="I85" s="25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3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4:34" s="1" customFormat="1" ht="15" customHeight="1">
      <c r="D86" s="5"/>
      <c r="E86" s="60"/>
      <c r="F86" s="61"/>
      <c r="G86" s="61"/>
      <c r="H86" s="61"/>
      <c r="I86" s="62"/>
      <c r="J86" s="58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3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4:34" s="1" customFormat="1" ht="15" customHeight="1">
      <c r="D87" s="4"/>
      <c r="E87" s="57"/>
      <c r="F87" s="17"/>
      <c r="G87" s="27"/>
      <c r="H87" s="17"/>
      <c r="I87" s="25"/>
      <c r="J87" s="58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3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4:34" s="1" customFormat="1" ht="15" customHeight="1">
      <c r="D88" s="4"/>
      <c r="E88" s="57"/>
      <c r="F88" s="17"/>
      <c r="G88" s="27"/>
      <c r="H88" s="17"/>
      <c r="I88" s="25"/>
      <c r="J88" s="58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3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4:34" s="1" customFormat="1" ht="15" customHeight="1">
      <c r="D89" s="4"/>
      <c r="E89" s="57"/>
      <c r="F89" s="17"/>
      <c r="G89" s="27"/>
      <c r="H89" s="17"/>
      <c r="I89" s="25"/>
      <c r="J89" s="5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3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4:34" s="1" customFormat="1" ht="15" customHeight="1">
      <c r="D90" s="4"/>
      <c r="E90" s="57"/>
      <c r="F90" s="17"/>
      <c r="G90" s="27"/>
      <c r="H90" s="17"/>
      <c r="I90" s="25"/>
      <c r="J90" s="58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3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4:34" s="1" customFormat="1" ht="15" customHeight="1">
      <c r="D91" s="4"/>
      <c r="E91" s="57"/>
      <c r="F91" s="17"/>
      <c r="G91" s="27"/>
      <c r="H91" s="17"/>
      <c r="I91" s="25"/>
      <c r="J91" s="5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3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4:34" s="1" customFormat="1" ht="15" customHeight="1">
      <c r="D92" s="5"/>
      <c r="E92" s="60"/>
      <c r="F92" s="61"/>
      <c r="G92" s="61"/>
      <c r="H92" s="61"/>
      <c r="I92" s="62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3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4:34" s="1" customFormat="1" ht="15" customHeight="1">
      <c r="D93" s="4"/>
      <c r="E93" s="57"/>
      <c r="F93" s="17"/>
      <c r="G93" s="27"/>
      <c r="H93" s="17"/>
      <c r="I93" s="25"/>
      <c r="J93" s="58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3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4:34" s="1" customFormat="1" ht="15" customHeight="1">
      <c r="D94" s="4"/>
      <c r="E94" s="57"/>
      <c r="F94" s="17"/>
      <c r="G94" s="27"/>
      <c r="H94" s="17"/>
      <c r="I94" s="25"/>
      <c r="J94" s="58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3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4:34" s="1" customFormat="1" ht="15" customHeight="1">
      <c r="D95" s="4"/>
      <c r="E95" s="57"/>
      <c r="F95" s="17"/>
      <c r="G95" s="27"/>
      <c r="H95" s="17"/>
      <c r="I95" s="25"/>
      <c r="J95" s="5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3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4:34" s="1" customFormat="1" ht="15" customHeight="1">
      <c r="D96" s="4"/>
      <c r="E96" s="57"/>
      <c r="F96" s="17"/>
      <c r="G96" s="27"/>
      <c r="H96" s="17"/>
      <c r="I96" s="25"/>
      <c r="J96" s="5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3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4:34" s="1" customFormat="1" ht="15" customHeight="1">
      <c r="D97" s="5"/>
      <c r="E97" s="60"/>
      <c r="F97" s="61"/>
      <c r="G97" s="61"/>
      <c r="H97" s="61"/>
      <c r="I97" s="62"/>
      <c r="J97" s="5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3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4"/>
      <c r="E98" s="57"/>
      <c r="F98" s="17"/>
      <c r="G98" s="27"/>
      <c r="H98" s="17"/>
      <c r="I98" s="25"/>
      <c r="J98" s="58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3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3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4"/>
      <c r="E100" s="57"/>
      <c r="F100" s="17"/>
      <c r="G100" s="27"/>
      <c r="H100" s="17"/>
      <c r="I100" s="25"/>
      <c r="J100" s="58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58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58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4"/>
      <c r="E108" s="57"/>
      <c r="F108" s="17"/>
      <c r="G108" s="27"/>
      <c r="H108" s="17"/>
      <c r="I108" s="25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5"/>
      <c r="E111" s="60"/>
      <c r="F111" s="61"/>
      <c r="G111" s="61"/>
      <c r="H111" s="61"/>
      <c r="I111" s="62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58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4"/>
      <c r="E116" s="57"/>
      <c r="F116" s="17"/>
      <c r="G116" s="27"/>
      <c r="H116" s="17"/>
      <c r="I116" s="25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58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5"/>
      <c r="E125" s="60"/>
      <c r="F125" s="61"/>
      <c r="G125" s="61"/>
      <c r="H125" s="61"/>
      <c r="I125" s="62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58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41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68"/>
      <c r="Y131" s="69"/>
      <c r="Z131" s="70"/>
      <c r="AA131" s="70"/>
      <c r="AB131" s="70"/>
      <c r="AC131" s="70"/>
      <c r="AD131" s="70"/>
      <c r="AE131" s="70"/>
      <c r="AF131" s="70"/>
      <c r="AG131" s="70"/>
      <c r="AH131" s="11"/>
      <c r="AI131" s="12"/>
      <c r="AJ131" s="12"/>
      <c r="AK131" s="12"/>
      <c r="AL131" s="12"/>
      <c r="AM131" s="12"/>
      <c r="AN131" s="12"/>
      <c r="AO131" s="12"/>
    </row>
    <row r="132" spans="4:41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68"/>
      <c r="Y132" s="69"/>
      <c r="Z132" s="70"/>
      <c r="AA132" s="70"/>
      <c r="AB132" s="70"/>
      <c r="AC132" s="70"/>
      <c r="AD132" s="70"/>
      <c r="AE132" s="70"/>
      <c r="AF132" s="70"/>
      <c r="AG132" s="70"/>
      <c r="AH132" s="11"/>
      <c r="AI132" s="12"/>
      <c r="AJ132" s="12"/>
      <c r="AK132" s="12"/>
      <c r="AL132" s="12"/>
      <c r="AM132" s="12"/>
      <c r="AN132" s="12"/>
      <c r="AO132" s="12"/>
    </row>
    <row r="133" spans="4:43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68"/>
      <c r="Y133" s="69"/>
      <c r="Z133" s="70"/>
      <c r="AA133" s="70"/>
      <c r="AB133" s="70"/>
      <c r="AC133" s="70"/>
      <c r="AD133" s="70"/>
      <c r="AE133" s="70"/>
      <c r="AF133" s="70"/>
      <c r="AG133" s="70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4:43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68"/>
      <c r="Y134" s="69"/>
      <c r="Z134" s="70"/>
      <c r="AA134" s="70"/>
      <c r="AB134" s="70"/>
      <c r="AC134" s="70"/>
      <c r="AD134" s="70"/>
      <c r="AE134" s="70"/>
      <c r="AF134" s="70"/>
      <c r="AG134" s="70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4:43" s="1" customFormat="1" ht="15" customHeight="1">
      <c r="D135" s="4"/>
      <c r="E135" s="57"/>
      <c r="F135" s="17"/>
      <c r="G135" s="27"/>
      <c r="H135" s="17"/>
      <c r="I135" s="25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68"/>
      <c r="Y135" s="69"/>
      <c r="Z135" s="70"/>
      <c r="AA135" s="70"/>
      <c r="AB135" s="70"/>
      <c r="AC135" s="70"/>
      <c r="AD135" s="70"/>
      <c r="AE135" s="70"/>
      <c r="AF135" s="70"/>
      <c r="AG135" s="70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4:43" s="1" customFormat="1" ht="15" customHeight="1">
      <c r="D136" s="4"/>
      <c r="E136" s="57"/>
      <c r="F136" s="17"/>
      <c r="G136" s="27"/>
      <c r="H136" s="17"/>
      <c r="I136" s="25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68"/>
      <c r="Y136" s="69"/>
      <c r="Z136" s="70"/>
      <c r="AA136" s="70"/>
      <c r="AB136" s="70"/>
      <c r="AC136" s="70"/>
      <c r="AD136" s="70"/>
      <c r="AE136" s="70"/>
      <c r="AF136" s="70"/>
      <c r="AG136" s="70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4:43" s="1" customFormat="1" ht="15" customHeight="1">
      <c r="D137" s="4"/>
      <c r="E137" s="57"/>
      <c r="F137" s="17"/>
      <c r="G137" s="27"/>
      <c r="H137" s="17"/>
      <c r="I137" s="25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68"/>
      <c r="Y137" s="69"/>
      <c r="Z137" s="70"/>
      <c r="AA137" s="70"/>
      <c r="AB137" s="70"/>
      <c r="AC137" s="70"/>
      <c r="AD137" s="70"/>
      <c r="AE137" s="70"/>
      <c r="AF137" s="70"/>
      <c r="AG137" s="70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4:43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68"/>
      <c r="Y138" s="69"/>
      <c r="Z138" s="70"/>
      <c r="AA138" s="70"/>
      <c r="AB138" s="70"/>
      <c r="AC138" s="70"/>
      <c r="AD138" s="70"/>
      <c r="AE138" s="70"/>
      <c r="AF138" s="70"/>
      <c r="AG138" s="70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4:43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69"/>
      <c r="Z139" s="70"/>
      <c r="AA139" s="70"/>
      <c r="AB139" s="70"/>
      <c r="AC139" s="70"/>
      <c r="AD139" s="70"/>
      <c r="AE139" s="70"/>
      <c r="AF139" s="70"/>
      <c r="AG139" s="70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4:43" s="1" customFormat="1" ht="15" customHeight="1">
      <c r="D140" s="4"/>
      <c r="E140" s="57"/>
      <c r="F140" s="17"/>
      <c r="G140" s="27"/>
      <c r="H140" s="17"/>
      <c r="I140" s="25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69"/>
      <c r="Z140" s="70"/>
      <c r="AA140" s="70"/>
      <c r="AB140" s="70"/>
      <c r="AC140" s="70"/>
      <c r="AD140" s="70"/>
      <c r="AE140" s="70"/>
      <c r="AF140" s="70"/>
      <c r="AG140" s="70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s="1" customFormat="1" ht="15" customHeight="1">
      <c r="B141" s="12"/>
      <c r="C141" s="12"/>
      <c r="D141" s="6"/>
      <c r="E141" s="64"/>
      <c r="F141" s="65"/>
      <c r="G141" s="65"/>
      <c r="H141" s="65"/>
      <c r="I141" s="66"/>
      <c r="J141" s="5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69"/>
      <c r="Z141" s="70"/>
      <c r="AA141" s="70"/>
      <c r="AB141" s="70"/>
      <c r="AC141" s="70"/>
      <c r="AD141" s="70"/>
      <c r="AE141" s="70"/>
      <c r="AF141" s="70"/>
      <c r="AG141" s="70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43" s="1" customFormat="1" ht="15" customHeight="1">
      <c r="B142" s="12"/>
      <c r="C142" s="12"/>
      <c r="D142" s="6"/>
      <c r="E142" s="64"/>
      <c r="F142" s="65"/>
      <c r="G142" s="65"/>
      <c r="H142" s="65"/>
      <c r="I142" s="66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69"/>
      <c r="Z142" s="70"/>
      <c r="AA142" s="70"/>
      <c r="AB142" s="70"/>
      <c r="AC142" s="70"/>
      <c r="AD142" s="70"/>
      <c r="AE142" s="70"/>
      <c r="AF142" s="70"/>
      <c r="AG142" s="70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:43" s="1" customFormat="1" ht="15" customHeight="1">
      <c r="B143" s="12"/>
      <c r="C143" s="12"/>
      <c r="D143" s="6"/>
      <c r="E143" s="64"/>
      <c r="F143" s="65"/>
      <c r="G143" s="65"/>
      <c r="H143" s="65"/>
      <c r="I143" s="66"/>
      <c r="J143" s="5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69"/>
      <c r="Z143" s="70"/>
      <c r="AA143" s="70"/>
      <c r="AB143" s="70"/>
      <c r="AC143" s="70"/>
      <c r="AD143" s="70"/>
      <c r="AE143" s="70"/>
      <c r="AF143" s="70"/>
      <c r="AG143" s="70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s="1" customFormat="1" ht="15" customHeight="1">
      <c r="B144" s="12"/>
      <c r="C144" s="12"/>
      <c r="D144" s="6"/>
      <c r="E144" s="64"/>
      <c r="F144" s="65"/>
      <c r="G144" s="65"/>
      <c r="H144" s="65"/>
      <c r="I144" s="66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69"/>
      <c r="Z144" s="70"/>
      <c r="AA144" s="70"/>
      <c r="AB144" s="70"/>
      <c r="AC144" s="70"/>
      <c r="AD144" s="70"/>
      <c r="AE144" s="70"/>
      <c r="AF144" s="70"/>
      <c r="AG144" s="70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43" s="1" customFormat="1" ht="15" customHeight="1">
      <c r="B145" s="12"/>
      <c r="C145" s="12"/>
      <c r="D145" s="6"/>
      <c r="E145" s="64"/>
      <c r="F145" s="65"/>
      <c r="G145" s="65"/>
      <c r="H145" s="65"/>
      <c r="I145" s="66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69"/>
      <c r="Z145" s="70"/>
      <c r="AA145" s="70"/>
      <c r="AB145" s="70"/>
      <c r="AC145" s="70"/>
      <c r="AD145" s="70"/>
      <c r="AE145" s="70"/>
      <c r="AF145" s="70"/>
      <c r="AG145" s="70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:43" s="1" customFormat="1" ht="15" customHeight="1">
      <c r="B146" s="12"/>
      <c r="C146" s="12"/>
      <c r="D146" s="6"/>
      <c r="E146" s="64"/>
      <c r="F146" s="65"/>
      <c r="G146" s="65"/>
      <c r="H146" s="65"/>
      <c r="I146" s="66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69"/>
      <c r="Z146" s="70"/>
      <c r="AA146" s="70"/>
      <c r="AB146" s="70"/>
      <c r="AC146" s="70"/>
      <c r="AD146" s="70"/>
      <c r="AE146" s="70"/>
      <c r="AF146" s="70"/>
      <c r="AG146" s="70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s="1" customFormat="1" ht="15" customHeight="1">
      <c r="B147" s="12"/>
      <c r="C147" s="12"/>
      <c r="D147" s="6"/>
      <c r="E147" s="64"/>
      <c r="F147" s="65"/>
      <c r="G147" s="65"/>
      <c r="H147" s="65"/>
      <c r="I147" s="66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69"/>
      <c r="Z147" s="70"/>
      <c r="AA147" s="70"/>
      <c r="AB147" s="70"/>
      <c r="AC147" s="70"/>
      <c r="AD147" s="70"/>
      <c r="AE147" s="70"/>
      <c r="AF147" s="70"/>
      <c r="AG147" s="70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43" s="1" customFormat="1" ht="15" customHeight="1">
      <c r="B148" s="12"/>
      <c r="C148" s="12"/>
      <c r="D148" s="6"/>
      <c r="E148" s="64"/>
      <c r="F148" s="65"/>
      <c r="G148" s="65"/>
      <c r="H148" s="65"/>
      <c r="I148" s="66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69"/>
      <c r="Z148" s="70"/>
      <c r="AA148" s="70"/>
      <c r="AB148" s="70"/>
      <c r="AC148" s="70"/>
      <c r="AD148" s="70"/>
      <c r="AE148" s="70"/>
      <c r="AF148" s="70"/>
      <c r="AG148" s="70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:43" s="1" customFormat="1" ht="15" customHeight="1">
      <c r="B149" s="12"/>
      <c r="C149" s="12"/>
      <c r="D149" s="6"/>
      <c r="E149" s="64"/>
      <c r="F149" s="65"/>
      <c r="G149" s="65"/>
      <c r="H149" s="65"/>
      <c r="I149" s="66"/>
      <c r="J149" s="58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69"/>
      <c r="Z149" s="70"/>
      <c r="AA149" s="70"/>
      <c r="AB149" s="70"/>
      <c r="AC149" s="70"/>
      <c r="AD149" s="70"/>
      <c r="AE149" s="70"/>
      <c r="AF149" s="70"/>
      <c r="AG149" s="70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43" s="1" customFormat="1" ht="15" customHeight="1">
      <c r="B150" s="12"/>
      <c r="C150" s="12"/>
      <c r="D150" s="6"/>
      <c r="E150" s="64"/>
      <c r="F150" s="65"/>
      <c r="G150" s="65"/>
      <c r="H150" s="65"/>
      <c r="I150" s="66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69"/>
      <c r="Z150" s="70"/>
      <c r="AA150" s="70"/>
      <c r="AB150" s="70"/>
      <c r="AC150" s="70"/>
      <c r="AD150" s="70"/>
      <c r="AE150" s="70"/>
      <c r="AF150" s="70"/>
      <c r="AG150" s="70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:43" s="1" customFormat="1" ht="15" customHeight="1">
      <c r="B151" s="12"/>
      <c r="C151" s="12"/>
      <c r="D151" s="6"/>
      <c r="E151" s="64"/>
      <c r="F151" s="65"/>
      <c r="G151" s="65"/>
      <c r="H151" s="65"/>
      <c r="I151" s="66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69"/>
      <c r="Z151" s="70"/>
      <c r="AA151" s="70"/>
      <c r="AB151" s="70"/>
      <c r="AC151" s="70"/>
      <c r="AD151" s="70"/>
      <c r="AE151" s="70"/>
      <c r="AF151" s="70"/>
      <c r="AG151" s="70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:43" s="1" customFormat="1" ht="15" customHeight="1">
      <c r="B152" s="12"/>
      <c r="C152" s="12"/>
      <c r="D152" s="6"/>
      <c r="E152" s="64"/>
      <c r="F152" s="65"/>
      <c r="G152" s="65"/>
      <c r="H152" s="65"/>
      <c r="I152" s="66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69"/>
      <c r="Z152" s="70"/>
      <c r="AA152" s="70"/>
      <c r="AB152" s="70"/>
      <c r="AC152" s="70"/>
      <c r="AD152" s="70"/>
      <c r="AE152" s="70"/>
      <c r="AF152" s="70"/>
      <c r="AG152" s="70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43" s="1" customFormat="1" ht="15" customHeight="1">
      <c r="B153" s="12"/>
      <c r="C153" s="12"/>
      <c r="D153" s="6"/>
      <c r="E153" s="64"/>
      <c r="F153" s="65"/>
      <c r="G153" s="65"/>
      <c r="H153" s="65"/>
      <c r="I153" s="66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69"/>
      <c r="Z153" s="70"/>
      <c r="AA153" s="70"/>
      <c r="AB153" s="70"/>
      <c r="AC153" s="70"/>
      <c r="AD153" s="70"/>
      <c r="AE153" s="70"/>
      <c r="AF153" s="70"/>
      <c r="AG153" s="70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:43" s="1" customFormat="1" ht="15" customHeight="1">
      <c r="B154" s="12"/>
      <c r="C154" s="12"/>
      <c r="D154" s="6"/>
      <c r="E154" s="64"/>
      <c r="F154" s="65"/>
      <c r="G154" s="65"/>
      <c r="H154" s="65"/>
      <c r="I154" s="66"/>
      <c r="J154" s="58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69"/>
      <c r="Z154" s="70"/>
      <c r="AA154" s="70"/>
      <c r="AB154" s="70"/>
      <c r="AC154" s="70"/>
      <c r="AD154" s="70"/>
      <c r="AE154" s="70"/>
      <c r="AF154" s="70"/>
      <c r="AG154" s="70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43" s="1" customFormat="1" ht="15" customHeight="1">
      <c r="B155" s="12"/>
      <c r="C155" s="12"/>
      <c r="D155" s="6"/>
      <c r="E155" s="64"/>
      <c r="F155" s="65"/>
      <c r="G155" s="65"/>
      <c r="H155" s="65"/>
      <c r="I155" s="66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69"/>
      <c r="Z155" s="70"/>
      <c r="AA155" s="70"/>
      <c r="AB155" s="70"/>
      <c r="AC155" s="70"/>
      <c r="AD155" s="70"/>
      <c r="AE155" s="70"/>
      <c r="AF155" s="70"/>
      <c r="AG155" s="70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" customFormat="1" ht="15" customHeight="1">
      <c r="A156" s="12"/>
      <c r="B156" s="12"/>
      <c r="C156" s="12"/>
      <c r="D156" s="6"/>
      <c r="E156" s="64"/>
      <c r="F156" s="65"/>
      <c r="G156" s="65"/>
      <c r="H156" s="65"/>
      <c r="I156" s="66"/>
      <c r="J156" s="67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9"/>
      <c r="Z156" s="70"/>
      <c r="AA156" s="70"/>
      <c r="AB156" s="70"/>
      <c r="AC156" s="70"/>
      <c r="AD156" s="70"/>
      <c r="AE156" s="70"/>
      <c r="AF156" s="70"/>
      <c r="AG156" s="70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" customFormat="1" ht="15" customHeight="1">
      <c r="A157" s="12"/>
      <c r="B157" s="12"/>
      <c r="C157" s="12"/>
      <c r="D157" s="6"/>
      <c r="E157" s="64"/>
      <c r="F157" s="65"/>
      <c r="G157" s="65"/>
      <c r="H157" s="65"/>
      <c r="I157" s="66"/>
      <c r="J157" s="67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9"/>
      <c r="Z157" s="70"/>
      <c r="AA157" s="70"/>
      <c r="AB157" s="70"/>
      <c r="AC157" s="70"/>
      <c r="AD157" s="70"/>
      <c r="AE157" s="70"/>
      <c r="AF157" s="70"/>
      <c r="AG157" s="70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" customFormat="1" ht="15" customHeight="1">
      <c r="A158" s="12"/>
      <c r="B158" s="12"/>
      <c r="C158" s="12"/>
      <c r="D158" s="6"/>
      <c r="E158" s="64"/>
      <c r="F158" s="65"/>
      <c r="G158" s="65"/>
      <c r="H158" s="65"/>
      <c r="I158" s="66"/>
      <c r="J158" s="67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9"/>
      <c r="Z158" s="70"/>
      <c r="AA158" s="70"/>
      <c r="AB158" s="70"/>
      <c r="AC158" s="70"/>
      <c r="AD158" s="70"/>
      <c r="AE158" s="70"/>
      <c r="AF158" s="70"/>
      <c r="AG158" s="70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" customFormat="1" ht="15" customHeight="1">
      <c r="A159" s="12"/>
      <c r="B159" s="12"/>
      <c r="C159" s="12"/>
      <c r="D159" s="6"/>
      <c r="E159" s="64"/>
      <c r="F159" s="65"/>
      <c r="G159" s="65"/>
      <c r="H159" s="65"/>
      <c r="I159" s="66"/>
      <c r="J159" s="67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" customFormat="1" ht="15" customHeight="1">
      <c r="A160" s="12"/>
      <c r="B160" s="12"/>
      <c r="C160" s="12"/>
      <c r="D160" s="6"/>
      <c r="E160" s="64"/>
      <c r="F160" s="65"/>
      <c r="G160" s="65"/>
      <c r="H160" s="65"/>
      <c r="I160" s="66"/>
      <c r="J160" s="67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" customFormat="1" ht="15" customHeight="1">
      <c r="A161" s="12"/>
      <c r="B161" s="12"/>
      <c r="C161" s="12"/>
      <c r="D161" s="6"/>
      <c r="E161" s="64"/>
      <c r="F161" s="65"/>
      <c r="G161" s="65"/>
      <c r="H161" s="65"/>
      <c r="I161" s="66"/>
      <c r="J161" s="67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" customFormat="1" ht="15" customHeight="1">
      <c r="A162" s="12"/>
      <c r="B162" s="12"/>
      <c r="C162" s="12"/>
      <c r="D162" s="6"/>
      <c r="E162" s="64"/>
      <c r="F162" s="65"/>
      <c r="G162" s="65"/>
      <c r="H162" s="65"/>
      <c r="I162" s="66"/>
      <c r="J162" s="67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" customFormat="1" ht="15" customHeight="1">
      <c r="A163" s="12"/>
      <c r="B163" s="12"/>
      <c r="C163" s="12"/>
      <c r="D163" s="6"/>
      <c r="E163" s="64"/>
      <c r="F163" s="65"/>
      <c r="G163" s="65"/>
      <c r="H163" s="65"/>
      <c r="I163" s="66"/>
      <c r="J163" s="67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" customFormat="1" ht="15" customHeight="1">
      <c r="A164" s="12"/>
      <c r="B164" s="12"/>
      <c r="C164" s="12"/>
      <c r="D164" s="6"/>
      <c r="E164" s="64"/>
      <c r="F164" s="65"/>
      <c r="G164" s="65"/>
      <c r="H164" s="65"/>
      <c r="I164" s="66"/>
      <c r="J164" s="67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" customFormat="1" ht="15" customHeight="1">
      <c r="A165" s="12"/>
      <c r="B165" s="12"/>
      <c r="C165" s="12"/>
      <c r="D165" s="6"/>
      <c r="E165" s="64"/>
      <c r="F165" s="65"/>
      <c r="G165" s="65"/>
      <c r="H165" s="65"/>
      <c r="I165" s="66"/>
      <c r="J165" s="67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" customFormat="1" ht="15" customHeight="1">
      <c r="A166" s="12"/>
      <c r="B166" s="12"/>
      <c r="C166" s="12"/>
      <c r="D166" s="6"/>
      <c r="E166" s="64"/>
      <c r="F166" s="65"/>
      <c r="G166" s="65"/>
      <c r="H166" s="65"/>
      <c r="I166" s="66"/>
      <c r="J166" s="67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" customFormat="1" ht="15" customHeight="1">
      <c r="A167" s="12"/>
      <c r="B167" s="12"/>
      <c r="C167" s="12"/>
      <c r="D167" s="6"/>
      <c r="E167" s="64"/>
      <c r="F167" s="65"/>
      <c r="G167" s="65"/>
      <c r="H167" s="65"/>
      <c r="I167" s="66"/>
      <c r="J167" s="67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</row>
  </sheetData>
  <sheetProtection formatCells="0" sort="0"/>
  <protectedRanges>
    <protectedRange password="C1D0" sqref="Y5:AP12" name="Intervalo1"/>
  </protectedRanges>
  <mergeCells count="14">
    <mergeCell ref="U6:V6"/>
    <mergeCell ref="K6:L6"/>
    <mergeCell ref="M6:N6"/>
    <mergeCell ref="O6:P6"/>
    <mergeCell ref="Q6:R6"/>
    <mergeCell ref="S6:T6"/>
    <mergeCell ref="E17:I17"/>
    <mergeCell ref="E5:G5"/>
    <mergeCell ref="A2:J2"/>
    <mergeCell ref="A3:J3"/>
    <mergeCell ref="E27:I27"/>
    <mergeCell ref="E32:I32"/>
    <mergeCell ref="E37:I37"/>
    <mergeCell ref="E22:I22"/>
  </mergeCells>
  <conditionalFormatting sqref="AG6:AG12">
    <cfRule type="cellIs" priority="1" dxfId="2" operator="greaterThanOrEqual" stopIfTrue="1">
      <formula>0</formula>
    </cfRule>
    <cfRule type="cellIs" priority="2" dxfId="3" operator="lessThan" stopIfTrue="1">
      <formula>0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0">
    <tabColor indexed="17"/>
  </sheetPr>
  <dimension ref="A1:AP231"/>
  <sheetViews>
    <sheetView showGridLines="0" showOutlineSymbols="0" zoomScale="75" zoomScaleNormal="75" workbookViewId="0" topLeftCell="A1">
      <pane ySplit="3" topLeftCell="BM4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17.7109375" style="66" bestFit="1" customWidth="1"/>
    <col min="10" max="10" width="1.57421875" style="67" customWidth="1"/>
    <col min="11" max="11" width="9.140625" style="65" hidden="1" customWidth="1"/>
    <col min="12" max="12" width="10.710937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7.140625" style="65" hidden="1" customWidth="1"/>
    <col min="18" max="18" width="12.140625" style="65" hidden="1" customWidth="1"/>
    <col min="19" max="19" width="7.140625" style="65" hidden="1" customWidth="1"/>
    <col min="20" max="20" width="10.710937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0.28125" style="69" bestFit="1" customWidth="1"/>
    <col min="26" max="32" width="4.7109375" style="70" customWidth="1"/>
    <col min="33" max="33" width="2.57421875" style="70" bestFit="1" customWidth="1"/>
    <col min="34" max="34" width="5.8515625" style="11" bestFit="1" customWidth="1"/>
    <col min="35" max="35" width="5.8515625" style="12" bestFit="1" customWidth="1"/>
    <col min="36" max="36" width="6.28125" style="12" bestFit="1" customWidth="1"/>
    <col min="37" max="37" width="4.28125" style="12" bestFit="1" customWidth="1"/>
    <col min="38" max="38" width="7.57421875" style="12" bestFit="1" customWidth="1"/>
    <col min="39" max="39" width="8.8515625" style="12" customWidth="1"/>
    <col min="40" max="40" width="8.28125" style="12" bestFit="1" customWidth="1"/>
    <col min="41" max="41" width="8.140625" style="12" customWidth="1"/>
    <col min="42" max="16384" width="15.7109375" style="12" customWidth="1"/>
  </cols>
  <sheetData>
    <row r="1" spans="5:10" s="1" customFormat="1" ht="15" customHeight="1">
      <c r="E1" s="16"/>
      <c r="F1" s="17"/>
      <c r="G1" s="17"/>
      <c r="H1" s="17"/>
      <c r="I1" s="18"/>
      <c r="J1" s="19"/>
    </row>
    <row r="2" spans="1:10" s="1" customFormat="1" ht="29.2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s="1" customFormat="1" ht="73.5" customHeight="1">
      <c r="A3" s="432" t="s">
        <v>55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s="1" customFormat="1" ht="18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s="1" customFormat="1" ht="18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34" s="1" customFormat="1" ht="15" customHeight="1" thickBot="1">
      <c r="A6" s="1" t="s">
        <v>53</v>
      </c>
      <c r="B6" s="1" t="str">
        <f>OURO!B6</f>
        <v>OURO</v>
      </c>
      <c r="D6" s="1" t="s">
        <v>53</v>
      </c>
      <c r="E6" s="1" t="s">
        <v>53</v>
      </c>
      <c r="F6" s="1" t="s">
        <v>53</v>
      </c>
      <c r="G6" s="1" t="s">
        <v>53</v>
      </c>
      <c r="H6" s="1" t="s">
        <v>53</v>
      </c>
      <c r="I6" s="1" t="str">
        <f>OURO!I6:Q6</f>
        <v>DATA: 21.02.2007</v>
      </c>
      <c r="J6" s="1">
        <f>OURO!J6:R6</f>
        <v>0</v>
      </c>
      <c r="K6" s="1" t="str">
        <f>OURO!K6:S6</f>
        <v>pontos</v>
      </c>
      <c r="L6" s="1">
        <f>OURO!L6:T6</f>
        <v>0</v>
      </c>
      <c r="M6" s="1" t="str">
        <f>OURO!M6:U6</f>
        <v>jogou?</v>
      </c>
      <c r="N6" s="1">
        <f>OURO!N6:V6</f>
        <v>0</v>
      </c>
      <c r="O6" s="1" t="str">
        <f>OURO!O6:W6</f>
        <v>gols</v>
      </c>
      <c r="P6" s="1">
        <f>OURO!P6:X6</f>
        <v>0</v>
      </c>
      <c r="Q6" s="1" t="str">
        <f>OURO!Q6:Y6</f>
        <v>vitoria</v>
      </c>
      <c r="R6" s="1">
        <f>OURO!R6:Z6</f>
        <v>0</v>
      </c>
      <c r="S6" s="1" t="str">
        <f>OURO!S6:AA6</f>
        <v>empate</v>
      </c>
      <c r="T6" s="1">
        <f>OURO!T6:AB6</f>
        <v>0</v>
      </c>
      <c r="U6" s="1" t="str">
        <f>OURO!U6:AC6</f>
        <v>derrota</v>
      </c>
      <c r="V6" s="1">
        <f>OURO!V6:AD6</f>
        <v>0</v>
      </c>
      <c r="W6" s="1" t="s">
        <v>53</v>
      </c>
      <c r="X6" s="1" t="s">
        <v>53</v>
      </c>
      <c r="Y6" s="41"/>
      <c r="Z6" s="28"/>
      <c r="AA6" s="42"/>
      <c r="AB6" s="33"/>
      <c r="AC6" s="33"/>
      <c r="AD6" s="33"/>
      <c r="AE6" s="33"/>
      <c r="AF6" s="33"/>
      <c r="AG6" s="33"/>
      <c r="AH6" s="9"/>
    </row>
    <row r="7" spans="2:41" s="1" customFormat="1" ht="15" customHeight="1">
      <c r="B7" s="358" t="str">
        <f>OURO!B7</f>
        <v>J</v>
      </c>
      <c r="C7" s="358" t="str">
        <f>OURO!C7</f>
        <v>CH</v>
      </c>
      <c r="D7" s="358" t="str">
        <f>OURO!D7</f>
        <v>M</v>
      </c>
      <c r="E7" s="430" t="str">
        <f>OURO!E7</f>
        <v>1ª Rodada</v>
      </c>
      <c r="F7" s="430"/>
      <c r="G7" s="430"/>
      <c r="H7" s="359"/>
      <c r="I7" s="360"/>
      <c r="J7" s="305"/>
      <c r="K7" s="86"/>
      <c r="L7" s="87"/>
      <c r="M7" s="87"/>
      <c r="N7" s="87"/>
      <c r="O7" s="87"/>
      <c r="P7" s="82"/>
      <c r="Q7" s="82"/>
      <c r="R7" s="82"/>
      <c r="S7" s="82"/>
      <c r="T7" s="82"/>
      <c r="U7" s="82"/>
      <c r="V7" s="82"/>
      <c r="W7" s="82"/>
      <c r="X7" s="323" t="str">
        <f>OURO!X5</f>
        <v>P</v>
      </c>
      <c r="Y7" s="324" t="str">
        <f>OURO!Y5</f>
        <v>TAÇA DE OURO</v>
      </c>
      <c r="Z7" s="324" t="str">
        <f>OURO!Z5</f>
        <v>PG</v>
      </c>
      <c r="AA7" s="324" t="str">
        <f>OURO!AA5</f>
        <v>J</v>
      </c>
      <c r="AB7" s="324" t="str">
        <f>OURO!AB5</f>
        <v>V</v>
      </c>
      <c r="AC7" s="324" t="str">
        <f>OURO!AC5</f>
        <v>E</v>
      </c>
      <c r="AD7" s="324" t="str">
        <f>OURO!AD5</f>
        <v>D</v>
      </c>
      <c r="AE7" s="324" t="str">
        <f>OURO!AE5</f>
        <v>GF</v>
      </c>
      <c r="AF7" s="324" t="str">
        <f>OURO!AF5</f>
        <v>GC</v>
      </c>
      <c r="AG7" s="324" t="str">
        <f>OURO!AG5</f>
        <v>S</v>
      </c>
      <c r="AH7" s="324" t="str">
        <f>OURO!AH5</f>
        <v>Ap%</v>
      </c>
      <c r="AI7" s="324" t="str">
        <f>OURO!AI5</f>
        <v>MGF</v>
      </c>
      <c r="AJ7" s="324" t="str">
        <f>OURO!AJ5</f>
        <v>MGC</v>
      </c>
      <c r="AK7" s="324" t="str">
        <f>OURO!AK5</f>
        <v>GA</v>
      </c>
      <c r="AL7" s="324" t="str">
        <f>OURO!AL5</f>
        <v>Indice</v>
      </c>
      <c r="AM7" s="324" t="str">
        <f>OURO!AM5</f>
        <v>V%</v>
      </c>
      <c r="AN7" s="324" t="str">
        <f>OURO!AN5</f>
        <v>E%</v>
      </c>
      <c r="AO7" s="325" t="str">
        <f>OURO!AO5</f>
        <v>D%</v>
      </c>
    </row>
    <row r="8" spans="2:41" s="1" customFormat="1" ht="15" customHeight="1">
      <c r="B8" s="363" t="str">
        <f>OURO!B8</f>
        <v>J 01</v>
      </c>
      <c r="C8" s="378" t="str">
        <f>OURO!C8</f>
        <v>O</v>
      </c>
      <c r="D8" s="364" t="str">
        <f>OURO!D8</f>
        <v>M1</v>
      </c>
      <c r="E8" s="365" t="str">
        <f>OURO!E8</f>
        <v>Luigi Bauducci</v>
      </c>
      <c r="F8" s="366">
        <f>OURO!F8</f>
        <v>3</v>
      </c>
      <c r="G8" s="364" t="str">
        <f>OURO!G8</f>
        <v>vs</v>
      </c>
      <c r="H8" s="366">
        <f>OURO!H8</f>
        <v>0</v>
      </c>
      <c r="I8" s="367" t="str">
        <f>OURO!I8</f>
        <v>Gustavo Arcolini</v>
      </c>
      <c r="J8" s="303">
        <f>OURO!J8</f>
        <v>0</v>
      </c>
      <c r="K8" s="300">
        <f>OURO!K8</f>
        <v>3</v>
      </c>
      <c r="L8" s="300">
        <f>OURO!L8</f>
        <v>0</v>
      </c>
      <c r="M8" s="300">
        <f>OURO!M8</f>
        <v>1</v>
      </c>
      <c r="N8" s="300">
        <f>OURO!N8</f>
        <v>1</v>
      </c>
      <c r="O8" s="300">
        <f>OURO!O8</f>
        <v>3</v>
      </c>
      <c r="P8" s="300">
        <f>OURO!P8</f>
        <v>0</v>
      </c>
      <c r="Q8" s="300">
        <f>OURO!Q8</f>
        <v>1</v>
      </c>
      <c r="R8" s="300">
        <f>OURO!R8</f>
        <v>0</v>
      </c>
      <c r="S8" s="300">
        <f>OURO!S8</f>
        <v>0</v>
      </c>
      <c r="T8" s="300">
        <f>OURO!T8</f>
        <v>0</v>
      </c>
      <c r="U8" s="300">
        <f>OURO!U8</f>
        <v>0</v>
      </c>
      <c r="V8" s="300">
        <f>OURO!V8</f>
        <v>1</v>
      </c>
      <c r="W8" s="82"/>
      <c r="X8" s="326">
        <f>OURO!X6</f>
        <v>1</v>
      </c>
      <c r="Y8" s="327" t="str">
        <f>OURO!Y6</f>
        <v>Ismael Júnior</v>
      </c>
      <c r="Z8" s="328">
        <f>OURO!Z6</f>
        <v>13</v>
      </c>
      <c r="AA8" s="328">
        <f>OURO!AA6</f>
        <v>5</v>
      </c>
      <c r="AB8" s="328">
        <f>OURO!AB6</f>
        <v>4</v>
      </c>
      <c r="AC8" s="328">
        <f>OURO!AC6</f>
        <v>1</v>
      </c>
      <c r="AD8" s="328">
        <f>OURO!AD6</f>
        <v>0</v>
      </c>
      <c r="AE8" s="328">
        <f>OURO!AE6</f>
        <v>16</v>
      </c>
      <c r="AF8" s="328">
        <f>OURO!AF6</f>
        <v>7</v>
      </c>
      <c r="AG8" s="328">
        <f>OURO!AG6</f>
        <v>9</v>
      </c>
      <c r="AH8" s="328">
        <f>OURO!AH6</f>
        <v>0.8666666666666667</v>
      </c>
      <c r="AI8" s="328">
        <f>OURO!AI6</f>
        <v>3.2</v>
      </c>
      <c r="AJ8" s="328">
        <f>OURO!AJ6</f>
        <v>1.4</v>
      </c>
      <c r="AK8" s="328">
        <f>OURO!AK6</f>
        <v>2.2857142857142856</v>
      </c>
      <c r="AL8" s="328">
        <f>OURO!AL6</f>
        <v>2.6</v>
      </c>
      <c r="AM8" s="328">
        <f>OURO!AM6</f>
        <v>0.8</v>
      </c>
      <c r="AN8" s="328">
        <f>OURO!AN6</f>
        <v>0.2</v>
      </c>
      <c r="AO8" s="329">
        <f>OURO!AO6</f>
        <v>0</v>
      </c>
    </row>
    <row r="9" spans="2:41" s="1" customFormat="1" ht="15" customHeight="1">
      <c r="B9" s="368" t="str">
        <f>OURO!B9</f>
        <v>J 02</v>
      </c>
      <c r="C9" s="115" t="str">
        <f>OURO!C9</f>
        <v>O</v>
      </c>
      <c r="D9" s="369" t="str">
        <f>OURO!D9</f>
        <v>M2</v>
      </c>
      <c r="E9" s="370" t="str">
        <f>OURO!E9</f>
        <v>Márcio Costa</v>
      </c>
      <c r="F9" s="371">
        <f>OURO!F9</f>
        <v>1</v>
      </c>
      <c r="G9" s="369" t="str">
        <f>OURO!G9</f>
        <v>vs</v>
      </c>
      <c r="H9" s="371">
        <f>OURO!H9</f>
        <v>1</v>
      </c>
      <c r="I9" s="372" t="str">
        <f>OURO!I9</f>
        <v>André Stancatti</v>
      </c>
      <c r="J9" s="303">
        <f>OURO!J9</f>
        <v>0</v>
      </c>
      <c r="K9" s="86"/>
      <c r="L9" s="87"/>
      <c r="M9" s="87"/>
      <c r="N9" s="87"/>
      <c r="O9" s="87"/>
      <c r="P9" s="82"/>
      <c r="Q9" s="82"/>
      <c r="R9" s="82"/>
      <c r="S9" s="82"/>
      <c r="T9" s="82"/>
      <c r="U9" s="82"/>
      <c r="V9" s="82"/>
      <c r="W9" s="82"/>
      <c r="X9" s="330">
        <f>OURO!X7</f>
        <v>2</v>
      </c>
      <c r="Y9" s="331" t="str">
        <f>OURO!Y7</f>
        <v>Luigi Bauducci</v>
      </c>
      <c r="Z9" s="332">
        <f>OURO!Z7</f>
        <v>10</v>
      </c>
      <c r="AA9" s="332">
        <f>OURO!AA7</f>
        <v>5</v>
      </c>
      <c r="AB9" s="332">
        <f>OURO!AB7</f>
        <v>3</v>
      </c>
      <c r="AC9" s="332">
        <f>OURO!AC7</f>
        <v>1</v>
      </c>
      <c r="AD9" s="332">
        <f>OURO!AD7</f>
        <v>1</v>
      </c>
      <c r="AE9" s="332">
        <f>OURO!AE7</f>
        <v>10</v>
      </c>
      <c r="AF9" s="332">
        <f>OURO!AF7</f>
        <v>5</v>
      </c>
      <c r="AG9" s="332">
        <f>OURO!AG7</f>
        <v>5</v>
      </c>
      <c r="AH9" s="332">
        <f>OURO!AH7</f>
        <v>0.6666666666666666</v>
      </c>
      <c r="AI9" s="332">
        <f>OURO!AI7</f>
        <v>2</v>
      </c>
      <c r="AJ9" s="332">
        <f>OURO!AJ7</f>
        <v>1</v>
      </c>
      <c r="AK9" s="332">
        <f>OURO!AK7</f>
        <v>2</v>
      </c>
      <c r="AL9" s="332">
        <f>OURO!AL7</f>
        <v>2</v>
      </c>
      <c r="AM9" s="332">
        <f>OURO!AM7</f>
        <v>0.6</v>
      </c>
      <c r="AN9" s="332">
        <f>OURO!AN7</f>
        <v>0.2</v>
      </c>
      <c r="AO9" s="333">
        <f>OURO!AO7</f>
        <v>0.2</v>
      </c>
    </row>
    <row r="10" spans="2:41" s="1" customFormat="1" ht="15" customHeight="1">
      <c r="B10" s="373" t="str">
        <f>OURO!B10</f>
        <v>J 03</v>
      </c>
      <c r="C10" s="379" t="str">
        <f>OURO!C10</f>
        <v>O</v>
      </c>
      <c r="D10" s="374" t="str">
        <f>OURO!D10</f>
        <v>M3</v>
      </c>
      <c r="E10" s="375" t="str">
        <f>OURO!E10</f>
        <v>Celso Subirá</v>
      </c>
      <c r="F10" s="376">
        <f>OURO!F10</f>
        <v>1</v>
      </c>
      <c r="G10" s="374" t="str">
        <f>OURO!G10</f>
        <v>vs</v>
      </c>
      <c r="H10" s="376">
        <f>OURO!H10</f>
        <v>5</v>
      </c>
      <c r="I10" s="377" t="str">
        <f>OURO!I10</f>
        <v>Ismael Júnior</v>
      </c>
      <c r="J10" s="303">
        <f>OURO!J10</f>
        <v>0</v>
      </c>
      <c r="K10" s="86"/>
      <c r="L10" s="87"/>
      <c r="M10" s="87"/>
      <c r="N10" s="87"/>
      <c r="O10" s="87"/>
      <c r="P10" s="82"/>
      <c r="Q10" s="82"/>
      <c r="R10" s="82"/>
      <c r="S10" s="82"/>
      <c r="T10" s="82"/>
      <c r="U10" s="82"/>
      <c r="V10" s="82"/>
      <c r="W10" s="82"/>
      <c r="X10" s="330">
        <f>OURO!X8</f>
        <v>3</v>
      </c>
      <c r="Y10" s="331" t="str">
        <f>OURO!Y8</f>
        <v>Márcio Costa</v>
      </c>
      <c r="Z10" s="332">
        <f>OURO!Z8</f>
        <v>8</v>
      </c>
      <c r="AA10" s="332">
        <f>OURO!AA8</f>
        <v>5</v>
      </c>
      <c r="AB10" s="332">
        <f>OURO!AB8</f>
        <v>2</v>
      </c>
      <c r="AC10" s="332">
        <f>OURO!AC8</f>
        <v>2</v>
      </c>
      <c r="AD10" s="332">
        <f>OURO!AD8</f>
        <v>1</v>
      </c>
      <c r="AE10" s="332">
        <f>OURO!AE8</f>
        <v>11</v>
      </c>
      <c r="AF10" s="332">
        <f>OURO!AF8</f>
        <v>8</v>
      </c>
      <c r="AG10" s="332">
        <f>OURO!AG8</f>
        <v>3</v>
      </c>
      <c r="AH10" s="332">
        <f>OURO!AH8</f>
        <v>0.5333333333333333</v>
      </c>
      <c r="AI10" s="332">
        <f>OURO!AI8</f>
        <v>2.2</v>
      </c>
      <c r="AJ10" s="332">
        <f>OURO!AJ8</f>
        <v>1.6</v>
      </c>
      <c r="AK10" s="332">
        <f>OURO!AK8</f>
        <v>1.375</v>
      </c>
      <c r="AL10" s="332">
        <f>OURO!AL8</f>
        <v>1.6</v>
      </c>
      <c r="AM10" s="332">
        <f>OURO!AM8</f>
        <v>0.4</v>
      </c>
      <c r="AN10" s="332">
        <f>OURO!AN8</f>
        <v>0.4</v>
      </c>
      <c r="AO10" s="333">
        <f>OURO!AO8</f>
        <v>0.2</v>
      </c>
    </row>
    <row r="11" spans="2:41" s="1" customFormat="1" ht="15" customHeight="1">
      <c r="B11" s="304"/>
      <c r="C11" s="304"/>
      <c r="D11" s="304"/>
      <c r="E11" s="304"/>
      <c r="F11" s="304"/>
      <c r="G11" s="304"/>
      <c r="H11" s="304"/>
      <c r="I11" s="304"/>
      <c r="J11" s="85"/>
      <c r="K11" s="86"/>
      <c r="L11" s="87"/>
      <c r="M11" s="87"/>
      <c r="N11" s="87"/>
      <c r="O11" s="87"/>
      <c r="P11" s="82"/>
      <c r="Q11" s="82"/>
      <c r="R11" s="82"/>
      <c r="S11" s="82"/>
      <c r="T11" s="82"/>
      <c r="U11" s="82"/>
      <c r="V11" s="82"/>
      <c r="W11" s="82"/>
      <c r="X11" s="330">
        <f>OURO!X9</f>
        <v>4</v>
      </c>
      <c r="Y11" s="331" t="str">
        <f>OURO!Y9</f>
        <v>André Stancatti</v>
      </c>
      <c r="Z11" s="332">
        <f>OURO!Z9</f>
        <v>8</v>
      </c>
      <c r="AA11" s="332">
        <f>OURO!AA9</f>
        <v>5</v>
      </c>
      <c r="AB11" s="332">
        <f>OURO!AB9</f>
        <v>2</v>
      </c>
      <c r="AC11" s="332">
        <f>OURO!AC9</f>
        <v>2</v>
      </c>
      <c r="AD11" s="332">
        <f>OURO!AD9</f>
        <v>1</v>
      </c>
      <c r="AE11" s="332">
        <f>OURO!AE9</f>
        <v>10</v>
      </c>
      <c r="AF11" s="332">
        <f>OURO!AF9</f>
        <v>7</v>
      </c>
      <c r="AG11" s="332">
        <f>OURO!AG9</f>
        <v>3</v>
      </c>
      <c r="AH11" s="332">
        <f>OURO!AH9</f>
        <v>0.5333333333333333</v>
      </c>
      <c r="AI11" s="332">
        <f>OURO!AI9</f>
        <v>2</v>
      </c>
      <c r="AJ11" s="332">
        <f>OURO!AJ9</f>
        <v>1.4</v>
      </c>
      <c r="AK11" s="332">
        <f>OURO!AK9</f>
        <v>1.4285714285714286</v>
      </c>
      <c r="AL11" s="332">
        <f>OURO!AL9</f>
        <v>1.6</v>
      </c>
      <c r="AM11" s="332">
        <f>OURO!AM9</f>
        <v>0.4</v>
      </c>
      <c r="AN11" s="332">
        <f>OURO!AN9</f>
        <v>0.4</v>
      </c>
      <c r="AO11" s="333">
        <f>OURO!AO9</f>
        <v>0.2</v>
      </c>
    </row>
    <row r="12" spans="2:41" s="1" customFormat="1" ht="15" customHeight="1">
      <c r="B12" s="358" t="str">
        <f>OURO!B12</f>
        <v>J</v>
      </c>
      <c r="C12" s="358" t="str">
        <f>OURO!C12</f>
        <v>CH</v>
      </c>
      <c r="D12" s="358" t="str">
        <f>OURO!D12</f>
        <v>M</v>
      </c>
      <c r="E12" s="361" t="str">
        <f>OURO!E12</f>
        <v>2ª Rodada</v>
      </c>
      <c r="F12" s="358"/>
      <c r="G12" s="358"/>
      <c r="H12" s="358"/>
      <c r="I12" s="358"/>
      <c r="J12" s="85"/>
      <c r="K12" s="86"/>
      <c r="L12" s="87"/>
      <c r="M12" s="87"/>
      <c r="N12" s="87"/>
      <c r="O12" s="87"/>
      <c r="P12" s="82"/>
      <c r="Q12" s="82"/>
      <c r="R12" s="82"/>
      <c r="S12" s="82"/>
      <c r="T12" s="82"/>
      <c r="U12" s="82"/>
      <c r="V12" s="82"/>
      <c r="W12" s="82"/>
      <c r="X12" s="330">
        <f>OURO!X10</f>
        <v>5</v>
      </c>
      <c r="Y12" s="331" t="str">
        <f>OURO!Y10</f>
        <v>Celso Subirá</v>
      </c>
      <c r="Z12" s="332">
        <f>OURO!Z10</f>
        <v>3</v>
      </c>
      <c r="AA12" s="332">
        <f>OURO!AA10</f>
        <v>5</v>
      </c>
      <c r="AB12" s="332">
        <f>OURO!AB10</f>
        <v>1</v>
      </c>
      <c r="AC12" s="332">
        <f>OURO!AC10</f>
        <v>0</v>
      </c>
      <c r="AD12" s="332">
        <f>OURO!AD10</f>
        <v>4</v>
      </c>
      <c r="AE12" s="332">
        <f>OURO!AE10</f>
        <v>7</v>
      </c>
      <c r="AF12" s="332">
        <f>OURO!AF10</f>
        <v>12</v>
      </c>
      <c r="AG12" s="332">
        <f>OURO!AG10</f>
        <v>-5</v>
      </c>
      <c r="AH12" s="332">
        <f>OURO!AH10</f>
        <v>0.2</v>
      </c>
      <c r="AI12" s="332">
        <f>OURO!AI10</f>
        <v>1.4</v>
      </c>
      <c r="AJ12" s="332">
        <f>OURO!AJ10</f>
        <v>2.4</v>
      </c>
      <c r="AK12" s="332">
        <f>OURO!AK10</f>
        <v>0.5833333333333334</v>
      </c>
      <c r="AL12" s="332">
        <f>OURO!AL10</f>
        <v>0.6</v>
      </c>
      <c r="AM12" s="332">
        <f>OURO!AM10</f>
        <v>0.2</v>
      </c>
      <c r="AN12" s="332">
        <f>OURO!AN10</f>
        <v>0</v>
      </c>
      <c r="AO12" s="333">
        <f>OURO!AO10</f>
        <v>0.8</v>
      </c>
    </row>
    <row r="13" spans="2:41" s="1" customFormat="1" ht="15" customHeight="1" thickBot="1">
      <c r="B13" s="363" t="str">
        <f>OURO!B13</f>
        <v>J 04</v>
      </c>
      <c r="C13" s="378" t="str">
        <f>OURO!C13</f>
        <v>O</v>
      </c>
      <c r="D13" s="364" t="str">
        <f>OURO!D13</f>
        <v>M1</v>
      </c>
      <c r="E13" s="365" t="str">
        <f>OURO!E13</f>
        <v>Gustavo Arcolini</v>
      </c>
      <c r="F13" s="366">
        <f>OURO!F13</f>
        <v>0</v>
      </c>
      <c r="G13" s="364" t="str">
        <f>OURO!G13</f>
        <v>vs</v>
      </c>
      <c r="H13" s="366">
        <f>OURO!H13</f>
        <v>3</v>
      </c>
      <c r="I13" s="367" t="str">
        <f>OURO!I13</f>
        <v>André Stancatti</v>
      </c>
      <c r="J13" s="85"/>
      <c r="K13" s="86"/>
      <c r="L13" s="87"/>
      <c r="M13" s="87"/>
      <c r="N13" s="87"/>
      <c r="O13" s="87"/>
      <c r="P13" s="82"/>
      <c r="Q13" s="82"/>
      <c r="R13" s="82"/>
      <c r="S13" s="82"/>
      <c r="T13" s="82"/>
      <c r="U13" s="82"/>
      <c r="V13" s="82"/>
      <c r="W13" s="82"/>
      <c r="X13" s="334">
        <f>OURO!X11</f>
        <v>6</v>
      </c>
      <c r="Y13" s="335" t="str">
        <f>OURO!Y11</f>
        <v>Gustavo Arcolini</v>
      </c>
      <c r="Z13" s="336">
        <f>OURO!Z11</f>
        <v>0</v>
      </c>
      <c r="AA13" s="336">
        <f>OURO!AA11</f>
        <v>5</v>
      </c>
      <c r="AB13" s="336">
        <f>OURO!AB11</f>
        <v>0</v>
      </c>
      <c r="AC13" s="336">
        <f>OURO!AC11</f>
        <v>0</v>
      </c>
      <c r="AD13" s="336">
        <f>OURO!AD11</f>
        <v>5</v>
      </c>
      <c r="AE13" s="336">
        <f>OURO!AE11</f>
        <v>0</v>
      </c>
      <c r="AF13" s="336">
        <f>OURO!AF11</f>
        <v>15</v>
      </c>
      <c r="AG13" s="336">
        <f>OURO!AG11</f>
        <v>-15</v>
      </c>
      <c r="AH13" s="336">
        <f>OURO!AH11</f>
        <v>0</v>
      </c>
      <c r="AI13" s="336">
        <f>OURO!AI11</f>
        <v>0</v>
      </c>
      <c r="AJ13" s="336">
        <f>OURO!AJ11</f>
        <v>3</v>
      </c>
      <c r="AK13" s="336">
        <f>OURO!AK11</f>
        <v>0</v>
      </c>
      <c r="AL13" s="336">
        <f>OURO!AL11</f>
        <v>0</v>
      </c>
      <c r="AM13" s="336">
        <f>OURO!AM11</f>
        <v>0</v>
      </c>
      <c r="AN13" s="336">
        <f>OURO!AN11</f>
        <v>0</v>
      </c>
      <c r="AO13" s="337">
        <f>OURO!AO11</f>
        <v>1</v>
      </c>
    </row>
    <row r="14" spans="2:23" s="1" customFormat="1" ht="15" customHeight="1">
      <c r="B14" s="368" t="str">
        <f>OURO!B14</f>
        <v>J 05</v>
      </c>
      <c r="C14" s="115" t="str">
        <f>OURO!C14</f>
        <v>O</v>
      </c>
      <c r="D14" s="369" t="str">
        <f>OURO!D14</f>
        <v>M2</v>
      </c>
      <c r="E14" s="370" t="str">
        <f>OURO!E14</f>
        <v>Luigi Bauducci</v>
      </c>
      <c r="F14" s="371">
        <f>OURO!F14</f>
        <v>1</v>
      </c>
      <c r="G14" s="369" t="str">
        <f>OURO!G14</f>
        <v>vs</v>
      </c>
      <c r="H14" s="371">
        <f>OURO!H14</f>
        <v>2</v>
      </c>
      <c r="I14" s="372" t="str">
        <f>OURO!I14</f>
        <v>Ismael Júnior</v>
      </c>
      <c r="J14" s="85"/>
      <c r="K14" s="86"/>
      <c r="L14" s="87"/>
      <c r="M14" s="87"/>
      <c r="N14" s="87"/>
      <c r="O14" s="87"/>
      <c r="P14" s="82"/>
      <c r="Q14" s="82"/>
      <c r="R14" s="82"/>
      <c r="S14" s="82"/>
      <c r="T14" s="82"/>
      <c r="U14" s="82"/>
      <c r="V14" s="82"/>
      <c r="W14" s="82"/>
    </row>
    <row r="15" spans="2:23" s="1" customFormat="1" ht="15" customHeight="1">
      <c r="B15" s="373" t="str">
        <f>OURO!B15</f>
        <v>J 06</v>
      </c>
      <c r="C15" s="379" t="str">
        <f>OURO!C15</f>
        <v>O</v>
      </c>
      <c r="D15" s="374" t="str">
        <f>OURO!D15</f>
        <v>M3</v>
      </c>
      <c r="E15" s="375" t="str">
        <f>OURO!E15</f>
        <v>Márcio Costa</v>
      </c>
      <c r="F15" s="376">
        <f>OURO!F15</f>
        <v>3</v>
      </c>
      <c r="G15" s="374" t="str">
        <f>OURO!G15</f>
        <v>vs</v>
      </c>
      <c r="H15" s="376">
        <f>OURO!H15</f>
        <v>2</v>
      </c>
      <c r="I15" s="377" t="str">
        <f>OURO!I15</f>
        <v>Celso Subirá</v>
      </c>
      <c r="J15" s="85"/>
      <c r="K15" s="86"/>
      <c r="L15" s="87"/>
      <c r="M15" s="87"/>
      <c r="N15" s="87"/>
      <c r="O15" s="87"/>
      <c r="P15" s="82"/>
      <c r="Q15" s="82"/>
      <c r="R15" s="82"/>
      <c r="S15" s="82"/>
      <c r="T15" s="82"/>
      <c r="U15" s="82"/>
      <c r="V15" s="82"/>
      <c r="W15" s="82"/>
    </row>
    <row r="16" spans="2:23" s="1" customFormat="1" ht="15" customHeight="1">
      <c r="B16" s="304"/>
      <c r="C16" s="304"/>
      <c r="D16" s="304"/>
      <c r="E16" s="304"/>
      <c r="F16" s="304"/>
      <c r="G16" s="304"/>
      <c r="H16" s="304"/>
      <c r="I16" s="304"/>
      <c r="J16" s="85"/>
      <c r="K16" s="86"/>
      <c r="L16" s="87"/>
      <c r="M16" s="87"/>
      <c r="N16" s="87"/>
      <c r="O16" s="87"/>
      <c r="P16" s="82"/>
      <c r="Q16" s="82"/>
      <c r="R16" s="82"/>
      <c r="S16" s="82"/>
      <c r="T16" s="82"/>
      <c r="U16" s="82"/>
      <c r="V16" s="82"/>
      <c r="W16" s="82"/>
    </row>
    <row r="17" spans="2:23" s="1" customFormat="1" ht="15" customHeight="1">
      <c r="B17" s="358" t="str">
        <f>OURO!B17</f>
        <v>J</v>
      </c>
      <c r="C17" s="358" t="str">
        <f>OURO!C17</f>
        <v>CH</v>
      </c>
      <c r="D17" s="358" t="str">
        <f>OURO!D17</f>
        <v>M</v>
      </c>
      <c r="E17" s="361" t="str">
        <f>OURO!E17</f>
        <v>3ª Rodada</v>
      </c>
      <c r="F17" s="358"/>
      <c r="G17" s="358"/>
      <c r="H17" s="358"/>
      <c r="I17" s="358"/>
      <c r="J17" s="85"/>
      <c r="K17" s="86"/>
      <c r="L17" s="87"/>
      <c r="M17" s="87"/>
      <c r="N17" s="87"/>
      <c r="O17" s="87"/>
      <c r="P17" s="82"/>
      <c r="Q17" s="82"/>
      <c r="R17" s="82"/>
      <c r="S17" s="82"/>
      <c r="T17" s="82"/>
      <c r="U17" s="82"/>
      <c r="V17" s="82"/>
      <c r="W17" s="82"/>
    </row>
    <row r="18" spans="2:23" s="1" customFormat="1" ht="15" customHeight="1">
      <c r="B18" s="363" t="str">
        <f>OURO!B18</f>
        <v>J 07</v>
      </c>
      <c r="C18" s="378" t="str">
        <f>OURO!C18</f>
        <v>O</v>
      </c>
      <c r="D18" s="364" t="str">
        <f>OURO!D18</f>
        <v>M1</v>
      </c>
      <c r="E18" s="365" t="str">
        <f>OURO!E18</f>
        <v>Luigi Bauducci</v>
      </c>
      <c r="F18" s="366">
        <f>OURO!F18</f>
        <v>2</v>
      </c>
      <c r="G18" s="364" t="str">
        <f>OURO!G18</f>
        <v>vs</v>
      </c>
      <c r="H18" s="366">
        <f>OURO!H18</f>
        <v>1</v>
      </c>
      <c r="I18" s="367" t="str">
        <f>OURO!I18</f>
        <v>André Stancatti</v>
      </c>
      <c r="J18" s="85"/>
      <c r="K18" s="86"/>
      <c r="L18" s="87"/>
      <c r="M18" s="87"/>
      <c r="N18" s="87"/>
      <c r="O18" s="87"/>
      <c r="P18" s="82"/>
      <c r="Q18" s="82"/>
      <c r="R18" s="82"/>
      <c r="S18" s="82"/>
      <c r="T18" s="82"/>
      <c r="U18" s="82"/>
      <c r="V18" s="82"/>
      <c r="W18" s="82"/>
    </row>
    <row r="19" spans="2:23" s="1" customFormat="1" ht="15" customHeight="1">
      <c r="B19" s="368" t="str">
        <f>OURO!B19</f>
        <v>J 08</v>
      </c>
      <c r="C19" s="115" t="str">
        <f>OURO!C19</f>
        <v>O</v>
      </c>
      <c r="D19" s="369" t="str">
        <f>OURO!D19</f>
        <v>M2</v>
      </c>
      <c r="E19" s="370" t="str">
        <f>OURO!E19</f>
        <v>Márcio Costa</v>
      </c>
      <c r="F19" s="371">
        <f>OURO!F19</f>
        <v>2</v>
      </c>
      <c r="G19" s="369" t="str">
        <f>OURO!G19</f>
        <v>vs</v>
      </c>
      <c r="H19" s="371">
        <f>OURO!H19</f>
        <v>3</v>
      </c>
      <c r="I19" s="372" t="str">
        <f>OURO!I19</f>
        <v>Ismael Júnior</v>
      </c>
      <c r="J19" s="85"/>
      <c r="K19" s="86"/>
      <c r="L19" s="87"/>
      <c r="M19" s="87"/>
      <c r="N19" s="87"/>
      <c r="O19" s="87"/>
      <c r="P19" s="82"/>
      <c r="Q19" s="82"/>
      <c r="R19" s="82"/>
      <c r="S19" s="82"/>
      <c r="T19" s="82"/>
      <c r="U19" s="82"/>
      <c r="V19" s="82"/>
      <c r="W19" s="82"/>
    </row>
    <row r="20" spans="2:23" s="1" customFormat="1" ht="15" customHeight="1">
      <c r="B20" s="373" t="str">
        <f>OURO!B20</f>
        <v>J 09</v>
      </c>
      <c r="C20" s="379" t="str">
        <f>OURO!C20</f>
        <v>O</v>
      </c>
      <c r="D20" s="374" t="str">
        <f>OURO!D20</f>
        <v>M3</v>
      </c>
      <c r="E20" s="375" t="str">
        <f>OURO!E20</f>
        <v>Gustavo Arcolini</v>
      </c>
      <c r="F20" s="376">
        <f>OURO!F20</f>
        <v>0</v>
      </c>
      <c r="G20" s="374" t="str">
        <f>OURO!G20</f>
        <v>vs</v>
      </c>
      <c r="H20" s="376">
        <f>OURO!H20</f>
        <v>3</v>
      </c>
      <c r="I20" s="377" t="str">
        <f>OURO!I20</f>
        <v>Celso Subirá</v>
      </c>
      <c r="J20" s="85"/>
      <c r="K20" s="86"/>
      <c r="L20" s="87"/>
      <c r="M20" s="87"/>
      <c r="N20" s="87"/>
      <c r="O20" s="87"/>
      <c r="P20" s="82"/>
      <c r="Q20" s="82"/>
      <c r="R20" s="82"/>
      <c r="S20" s="82"/>
      <c r="T20" s="82"/>
      <c r="U20" s="82"/>
      <c r="V20" s="82"/>
      <c r="W20" s="82"/>
    </row>
    <row r="21" spans="2:23" s="1" customFormat="1" ht="15" customHeight="1">
      <c r="B21" s="304"/>
      <c r="C21" s="308"/>
      <c r="D21" s="304"/>
      <c r="E21" s="306"/>
      <c r="F21" s="307"/>
      <c r="G21" s="304"/>
      <c r="H21" s="307"/>
      <c r="I21" s="306"/>
      <c r="J21" s="85"/>
      <c r="K21" s="86"/>
      <c r="L21" s="87"/>
      <c r="M21" s="87"/>
      <c r="N21" s="87"/>
      <c r="O21" s="87"/>
      <c r="P21" s="82"/>
      <c r="Q21" s="82"/>
      <c r="R21" s="82"/>
      <c r="S21" s="82"/>
      <c r="T21" s="82"/>
      <c r="U21" s="82"/>
      <c r="V21" s="82"/>
      <c r="W21" s="82"/>
    </row>
    <row r="22" spans="2:23" s="1" customFormat="1" ht="15" customHeight="1">
      <c r="B22" s="358" t="str">
        <f>OURO!B22</f>
        <v>J</v>
      </c>
      <c r="C22" s="322" t="str">
        <f>OURO!C22</f>
        <v>CH</v>
      </c>
      <c r="D22" s="358" t="str">
        <f>OURO!D22</f>
        <v>M</v>
      </c>
      <c r="E22" s="361" t="str">
        <f>OURO!E22</f>
        <v>4ª Rodada</v>
      </c>
      <c r="F22" s="362"/>
      <c r="G22" s="358"/>
      <c r="H22" s="362"/>
      <c r="I22" s="361"/>
      <c r="J22" s="85"/>
      <c r="K22" s="86"/>
      <c r="L22" s="87"/>
      <c r="M22" s="87"/>
      <c r="N22" s="87"/>
      <c r="O22" s="87"/>
      <c r="P22" s="82"/>
      <c r="Q22" s="82"/>
      <c r="R22" s="82"/>
      <c r="S22" s="82"/>
      <c r="T22" s="82"/>
      <c r="U22" s="82"/>
      <c r="V22" s="82"/>
      <c r="W22" s="82"/>
    </row>
    <row r="23" spans="2:23" s="1" customFormat="1" ht="15" customHeight="1">
      <c r="B23" s="363" t="str">
        <f>OURO!B23</f>
        <v>J 10</v>
      </c>
      <c r="C23" s="378" t="str">
        <f>OURO!C23</f>
        <v>O</v>
      </c>
      <c r="D23" s="364" t="str">
        <f>OURO!D23</f>
        <v>M1</v>
      </c>
      <c r="E23" s="365" t="str">
        <f>OURO!E23</f>
        <v>Luigi Bauducci</v>
      </c>
      <c r="F23" s="366">
        <f>OURO!F23</f>
        <v>2</v>
      </c>
      <c r="G23" s="364" t="str">
        <f>OURO!G23</f>
        <v>vs</v>
      </c>
      <c r="H23" s="366">
        <f>OURO!H23</f>
        <v>0</v>
      </c>
      <c r="I23" s="367" t="str">
        <f>OURO!I23</f>
        <v>Celso Subirá</v>
      </c>
      <c r="J23" s="85"/>
      <c r="K23" s="86"/>
      <c r="L23" s="87"/>
      <c r="M23" s="87"/>
      <c r="N23" s="87"/>
      <c r="O23" s="87"/>
      <c r="P23" s="82"/>
      <c r="Q23" s="82"/>
      <c r="R23" s="82"/>
      <c r="S23" s="82"/>
      <c r="T23" s="82"/>
      <c r="U23" s="82"/>
      <c r="V23" s="82"/>
      <c r="W23" s="82"/>
    </row>
    <row r="24" spans="2:23" s="1" customFormat="1" ht="15" customHeight="1">
      <c r="B24" s="368" t="str">
        <f>OURO!B24</f>
        <v>J 11</v>
      </c>
      <c r="C24" s="115" t="str">
        <f>OURO!C24</f>
        <v>O</v>
      </c>
      <c r="D24" s="369" t="str">
        <f>OURO!D24</f>
        <v>M2</v>
      </c>
      <c r="E24" s="370" t="str">
        <f>OURO!E24</f>
        <v>Ismael Júnior</v>
      </c>
      <c r="F24" s="371">
        <f>OURO!F24</f>
        <v>3</v>
      </c>
      <c r="G24" s="369" t="str">
        <f>OURO!G24</f>
        <v>vs</v>
      </c>
      <c r="H24" s="371">
        <f>OURO!H24</f>
        <v>3</v>
      </c>
      <c r="I24" s="372" t="str">
        <f>OURO!I24</f>
        <v>André Stancatti</v>
      </c>
      <c r="J24" s="85"/>
      <c r="K24" s="86"/>
      <c r="L24" s="87"/>
      <c r="M24" s="87"/>
      <c r="N24" s="87"/>
      <c r="O24" s="87"/>
      <c r="P24" s="82"/>
      <c r="Q24" s="82"/>
      <c r="R24" s="82"/>
      <c r="S24" s="82"/>
      <c r="T24" s="82"/>
      <c r="U24" s="82"/>
      <c r="V24" s="82"/>
      <c r="W24" s="82"/>
    </row>
    <row r="25" spans="2:23" s="1" customFormat="1" ht="15" customHeight="1">
      <c r="B25" s="373" t="str">
        <f>OURO!B25</f>
        <v>J 12</v>
      </c>
      <c r="C25" s="379" t="str">
        <f>OURO!C25</f>
        <v>O</v>
      </c>
      <c r="D25" s="374" t="str">
        <f>OURO!D25</f>
        <v>M3</v>
      </c>
      <c r="E25" s="375" t="str">
        <f>OURO!E25</f>
        <v>Gustavo Arcolini</v>
      </c>
      <c r="F25" s="376">
        <f>OURO!F25</f>
        <v>0</v>
      </c>
      <c r="G25" s="374" t="str">
        <f>OURO!G25</f>
        <v>vs</v>
      </c>
      <c r="H25" s="376">
        <f>OURO!H25</f>
        <v>3</v>
      </c>
      <c r="I25" s="377" t="str">
        <f>OURO!I25</f>
        <v>Márcio Costa</v>
      </c>
      <c r="J25" s="85"/>
      <c r="K25" s="86"/>
      <c r="L25" s="87"/>
      <c r="M25" s="87"/>
      <c r="N25" s="87"/>
      <c r="O25" s="87"/>
      <c r="P25" s="82"/>
      <c r="Q25" s="82"/>
      <c r="R25" s="82"/>
      <c r="S25" s="82"/>
      <c r="T25" s="82"/>
      <c r="U25" s="82"/>
      <c r="V25" s="82"/>
      <c r="W25" s="82"/>
    </row>
    <row r="26" spans="2:23" s="1" customFormat="1" ht="15" customHeight="1">
      <c r="B26" s="304"/>
      <c r="C26" s="308"/>
      <c r="D26" s="304"/>
      <c r="E26" s="306"/>
      <c r="F26" s="307"/>
      <c r="G26" s="304"/>
      <c r="H26" s="307"/>
      <c r="I26" s="306"/>
      <c r="J26" s="85"/>
      <c r="K26" s="86"/>
      <c r="L26" s="87"/>
      <c r="M26" s="87"/>
      <c r="N26" s="87"/>
      <c r="O26" s="87"/>
      <c r="P26" s="82"/>
      <c r="Q26" s="82"/>
      <c r="R26" s="82"/>
      <c r="S26" s="82"/>
      <c r="T26" s="82"/>
      <c r="U26" s="82"/>
      <c r="V26" s="82"/>
      <c r="W26" s="82"/>
    </row>
    <row r="27" spans="2:23" s="1" customFormat="1" ht="15" customHeight="1">
      <c r="B27" s="358" t="str">
        <f>OURO!B27</f>
        <v>J</v>
      </c>
      <c r="C27" s="322" t="str">
        <f>OURO!C27</f>
        <v>CH</v>
      </c>
      <c r="D27" s="358" t="str">
        <f>OURO!D27</f>
        <v>M</v>
      </c>
      <c r="E27" s="361" t="str">
        <f>OURO!E27</f>
        <v>5ª Rodada</v>
      </c>
      <c r="F27" s="362"/>
      <c r="G27" s="358"/>
      <c r="H27" s="362"/>
      <c r="I27" s="361"/>
      <c r="J27" s="85"/>
      <c r="K27" s="86"/>
      <c r="L27" s="87"/>
      <c r="M27" s="87"/>
      <c r="N27" s="87"/>
      <c r="O27" s="87"/>
      <c r="P27" s="82"/>
      <c r="Q27" s="82"/>
      <c r="R27" s="82"/>
      <c r="S27" s="82"/>
      <c r="T27" s="82"/>
      <c r="U27" s="82"/>
      <c r="V27" s="82"/>
      <c r="W27" s="82"/>
    </row>
    <row r="28" spans="2:23" s="1" customFormat="1" ht="15" customHeight="1">
      <c r="B28" s="363" t="str">
        <f>OURO!B28</f>
        <v>J 13</v>
      </c>
      <c r="C28" s="378" t="str">
        <f>OURO!C28</f>
        <v>O</v>
      </c>
      <c r="D28" s="364" t="str">
        <f>OURO!D28</f>
        <v>M1</v>
      </c>
      <c r="E28" s="365" t="str">
        <f>OURO!E28</f>
        <v>Márcio Costa</v>
      </c>
      <c r="F28" s="366">
        <f>OURO!F28</f>
        <v>2</v>
      </c>
      <c r="G28" s="364" t="str">
        <f>OURO!G28</f>
        <v>vs</v>
      </c>
      <c r="H28" s="366">
        <f>OURO!H28</f>
        <v>2</v>
      </c>
      <c r="I28" s="367" t="str">
        <f>OURO!I28</f>
        <v>Luigi Bauducci</v>
      </c>
      <c r="J28" s="85"/>
      <c r="K28" s="86"/>
      <c r="L28" s="87"/>
      <c r="M28" s="87"/>
      <c r="N28" s="87"/>
      <c r="O28" s="87"/>
      <c r="P28" s="82"/>
      <c r="Q28" s="82"/>
      <c r="R28" s="82"/>
      <c r="S28" s="82"/>
      <c r="T28" s="82"/>
      <c r="U28" s="82"/>
      <c r="V28" s="82"/>
      <c r="W28" s="82"/>
    </row>
    <row r="29" spans="2:23" s="1" customFormat="1" ht="15" customHeight="1">
      <c r="B29" s="368" t="str">
        <f>OURO!B29</f>
        <v>J 14</v>
      </c>
      <c r="C29" s="115" t="str">
        <f>OURO!C29</f>
        <v>O</v>
      </c>
      <c r="D29" s="369" t="str">
        <f>OURO!D29</f>
        <v>M2</v>
      </c>
      <c r="E29" s="370" t="str">
        <f>OURO!E29</f>
        <v>Celso Subirá</v>
      </c>
      <c r="F29" s="371">
        <f>OURO!F29</f>
        <v>1</v>
      </c>
      <c r="G29" s="369" t="str">
        <f>OURO!G29</f>
        <v>vs</v>
      </c>
      <c r="H29" s="371">
        <f>OURO!H29</f>
        <v>2</v>
      </c>
      <c r="I29" s="372" t="str">
        <f>OURO!I29</f>
        <v>André Stancatti</v>
      </c>
      <c r="J29" s="85"/>
      <c r="K29" s="86"/>
      <c r="L29" s="87"/>
      <c r="M29" s="87"/>
      <c r="N29" s="87"/>
      <c r="O29" s="87"/>
      <c r="P29" s="82"/>
      <c r="Q29" s="82"/>
      <c r="R29" s="82"/>
      <c r="S29" s="82"/>
      <c r="T29" s="82"/>
      <c r="U29" s="82"/>
      <c r="V29" s="82"/>
      <c r="W29" s="82"/>
    </row>
    <row r="30" spans="2:23" s="1" customFormat="1" ht="15" customHeight="1">
      <c r="B30" s="373" t="str">
        <f>OURO!B30</f>
        <v>J 15</v>
      </c>
      <c r="C30" s="379" t="str">
        <f>OURO!C30</f>
        <v>O</v>
      </c>
      <c r="D30" s="374" t="str">
        <f>OURO!D30</f>
        <v>M3</v>
      </c>
      <c r="E30" s="375" t="str">
        <f>OURO!E30</f>
        <v>Ismael Júnior</v>
      </c>
      <c r="F30" s="376">
        <f>OURO!F30</f>
        <v>3</v>
      </c>
      <c r="G30" s="374" t="str">
        <f>OURO!G30</f>
        <v>vs</v>
      </c>
      <c r="H30" s="376">
        <f>OURO!H30</f>
        <v>0</v>
      </c>
      <c r="I30" s="377" t="str">
        <f>OURO!I30</f>
        <v>Gustavo Arcolini</v>
      </c>
      <c r="J30" s="85"/>
      <c r="K30" s="86"/>
      <c r="L30" s="87"/>
      <c r="M30" s="87"/>
      <c r="N30" s="87"/>
      <c r="O30" s="87"/>
      <c r="P30" s="82"/>
      <c r="Q30" s="82"/>
      <c r="R30" s="82"/>
      <c r="S30" s="82"/>
      <c r="T30" s="82"/>
      <c r="U30" s="82"/>
      <c r="V30" s="82"/>
      <c r="W30" s="82"/>
    </row>
    <row r="31" spans="2:23" s="1" customFormat="1" ht="15" customHeight="1">
      <c r="B31" s="304"/>
      <c r="C31" s="304"/>
      <c r="D31" s="304"/>
      <c r="E31" s="306"/>
      <c r="F31" s="307"/>
      <c r="G31" s="304"/>
      <c r="H31" s="307"/>
      <c r="I31" s="304"/>
      <c r="J31" s="85"/>
      <c r="K31" s="86"/>
      <c r="L31" s="87"/>
      <c r="M31" s="87"/>
      <c r="N31" s="87"/>
      <c r="O31" s="87"/>
      <c r="P31" s="82"/>
      <c r="Q31" s="82"/>
      <c r="R31" s="82"/>
      <c r="S31" s="82"/>
      <c r="T31" s="82"/>
      <c r="U31" s="82"/>
      <c r="V31" s="82"/>
      <c r="W31" s="82"/>
    </row>
    <row r="32" spans="4:23" s="1" customFormat="1" ht="15" customHeight="1">
      <c r="D32" s="81"/>
      <c r="E32" s="310"/>
      <c r="F32" s="310"/>
      <c r="G32" s="108"/>
      <c r="H32" s="97"/>
      <c r="I32" s="84"/>
      <c r="J32" s="85"/>
      <c r="K32" s="86"/>
      <c r="L32" s="87"/>
      <c r="M32" s="87"/>
      <c r="N32" s="87"/>
      <c r="O32" s="87"/>
      <c r="P32" s="82"/>
      <c r="Q32" s="82"/>
      <c r="R32" s="82"/>
      <c r="S32" s="82"/>
      <c r="T32" s="82"/>
      <c r="U32" s="82"/>
      <c r="V32" s="82"/>
      <c r="W32" s="82"/>
    </row>
    <row r="33" spans="2:23" s="1" customFormat="1" ht="15" customHeight="1" thickBot="1">
      <c r="B33" s="1" t="str">
        <f>PRATA!B6</f>
        <v>PRATA</v>
      </c>
      <c r="D33" s="81"/>
      <c r="E33" s="310"/>
      <c r="F33" s="310"/>
      <c r="G33" s="108"/>
      <c r="H33" s="97"/>
      <c r="I33" s="84" t="str">
        <f>PRATA!I6</f>
        <v>DATA: 21.02.2007</v>
      </c>
      <c r="J33" s="85"/>
      <c r="K33" s="86"/>
      <c r="L33" s="87"/>
      <c r="M33" s="87"/>
      <c r="N33" s="87"/>
      <c r="O33" s="87"/>
      <c r="P33" s="82"/>
      <c r="Q33" s="82"/>
      <c r="R33" s="82"/>
      <c r="S33" s="82"/>
      <c r="T33" s="82"/>
      <c r="U33" s="82"/>
      <c r="V33" s="82"/>
      <c r="W33" s="82"/>
    </row>
    <row r="34" spans="2:41" s="1" customFormat="1" ht="15" customHeight="1">
      <c r="B34" s="300" t="str">
        <f>PRATA!B7</f>
        <v>J</v>
      </c>
      <c r="C34" s="314" t="str">
        <f>PRATA!C7</f>
        <v>CH</v>
      </c>
      <c r="D34" s="300" t="str">
        <f>PRATA!D7</f>
        <v>M</v>
      </c>
      <c r="E34" s="309" t="str">
        <f>PRATA!E7</f>
        <v>1ª Rodada</v>
      </c>
      <c r="F34" s="312"/>
      <c r="G34" s="300"/>
      <c r="H34" s="312"/>
      <c r="I34" s="300"/>
      <c r="J34" s="85"/>
      <c r="K34" s="86"/>
      <c r="L34" s="87"/>
      <c r="M34" s="87"/>
      <c r="N34" s="87"/>
      <c r="O34" s="87"/>
      <c r="P34" s="82"/>
      <c r="Q34" s="82"/>
      <c r="R34" s="82"/>
      <c r="S34" s="82"/>
      <c r="T34" s="82"/>
      <c r="U34" s="82"/>
      <c r="V34" s="82"/>
      <c r="W34" s="82"/>
      <c r="X34" s="401" t="str">
        <f>PRATA!X5</f>
        <v>P</v>
      </c>
      <c r="Y34" s="402" t="str">
        <f>PRATA!Y5</f>
        <v>TAÇA DE PRATA</v>
      </c>
      <c r="Z34" s="402" t="str">
        <f>PRATA!Z5</f>
        <v>PG</v>
      </c>
      <c r="AA34" s="402" t="str">
        <f>PRATA!AA5</f>
        <v>J</v>
      </c>
      <c r="AB34" s="402" t="str">
        <f>PRATA!AB5</f>
        <v>V</v>
      </c>
      <c r="AC34" s="402" t="str">
        <f>PRATA!AC5</f>
        <v>E</v>
      </c>
      <c r="AD34" s="402" t="str">
        <f>PRATA!AD5</f>
        <v>D</v>
      </c>
      <c r="AE34" s="402" t="str">
        <f>PRATA!AE5</f>
        <v>GF</v>
      </c>
      <c r="AF34" s="402" t="str">
        <f>PRATA!AF5</f>
        <v>GC</v>
      </c>
      <c r="AG34" s="402" t="str">
        <f>PRATA!AG5</f>
        <v>S</v>
      </c>
      <c r="AH34" s="402" t="str">
        <f>PRATA!AH5</f>
        <v>Ap%</v>
      </c>
      <c r="AI34" s="402" t="str">
        <f>PRATA!AI5</f>
        <v>MGF</v>
      </c>
      <c r="AJ34" s="402" t="str">
        <f>PRATA!AJ5</f>
        <v>MGC</v>
      </c>
      <c r="AK34" s="402" t="str">
        <f>PRATA!AK5</f>
        <v>GA</v>
      </c>
      <c r="AL34" s="402" t="str">
        <f>PRATA!AL5</f>
        <v>Indice</v>
      </c>
      <c r="AM34" s="402" t="str">
        <f>PRATA!AM5</f>
        <v>V%</v>
      </c>
      <c r="AN34" s="402" t="str">
        <f>PRATA!AN5</f>
        <v>E%</v>
      </c>
      <c r="AO34" s="403" t="str">
        <f>PRATA!AO5</f>
        <v>D%</v>
      </c>
    </row>
    <row r="35" spans="2:41" s="1" customFormat="1" ht="15" customHeight="1">
      <c r="B35" s="380" t="str">
        <f>PRATA!B8</f>
        <v>J 01</v>
      </c>
      <c r="C35" s="395" t="str">
        <f>PRATA!C8</f>
        <v>P</v>
      </c>
      <c r="D35" s="381" t="str">
        <f>PRATA!D8</f>
        <v>M1</v>
      </c>
      <c r="E35" s="382" t="str">
        <f>PRATA!E8</f>
        <v>Cristiano Paffrath</v>
      </c>
      <c r="F35" s="383">
        <f>PRATA!F8</f>
        <v>5</v>
      </c>
      <c r="G35" s="381" t="str">
        <f>PRATA!G8</f>
        <v>vs</v>
      </c>
      <c r="H35" s="383">
        <f>PRATA!H8</f>
        <v>2</v>
      </c>
      <c r="I35" s="384" t="str">
        <f>PRATA!I8</f>
        <v>Ricardo Nardy</v>
      </c>
      <c r="J35" s="85"/>
      <c r="K35" s="86"/>
      <c r="L35" s="87"/>
      <c r="M35" s="87"/>
      <c r="N35" s="87"/>
      <c r="O35" s="87"/>
      <c r="P35" s="82"/>
      <c r="Q35" s="82"/>
      <c r="R35" s="82"/>
      <c r="S35" s="82"/>
      <c r="T35" s="82"/>
      <c r="U35" s="82"/>
      <c r="V35" s="82"/>
      <c r="W35" s="82"/>
      <c r="X35" s="404">
        <f>PRATA!X6</f>
        <v>1</v>
      </c>
      <c r="Y35" s="338" t="str">
        <f>PRATA!Y6</f>
        <v>Cristiano Paffrath</v>
      </c>
      <c r="Z35" s="339">
        <f>PRATA!Z6</f>
        <v>15</v>
      </c>
      <c r="AA35" s="339">
        <f>PRATA!AA6</f>
        <v>5</v>
      </c>
      <c r="AB35" s="339">
        <f>PRATA!AB6</f>
        <v>5</v>
      </c>
      <c r="AC35" s="339">
        <f>PRATA!AC6</f>
        <v>0</v>
      </c>
      <c r="AD35" s="339">
        <f>PRATA!AD6</f>
        <v>0</v>
      </c>
      <c r="AE35" s="339">
        <f>PRATA!AE6</f>
        <v>21</v>
      </c>
      <c r="AF35" s="339">
        <f>PRATA!AF6</f>
        <v>4</v>
      </c>
      <c r="AG35" s="339">
        <f>PRATA!AG6</f>
        <v>17</v>
      </c>
      <c r="AH35" s="339">
        <f>PRATA!AH6</f>
        <v>1</v>
      </c>
      <c r="AI35" s="339">
        <f>PRATA!AI6</f>
        <v>4.2</v>
      </c>
      <c r="AJ35" s="339">
        <f>PRATA!AJ6</f>
        <v>0.8</v>
      </c>
      <c r="AK35" s="339">
        <f>PRATA!AK6</f>
        <v>5.25</v>
      </c>
      <c r="AL35" s="339">
        <f>PRATA!AL6</f>
        <v>3</v>
      </c>
      <c r="AM35" s="339">
        <f>PRATA!AM6</f>
        <v>1</v>
      </c>
      <c r="AN35" s="339">
        <f>PRATA!AN6</f>
        <v>0</v>
      </c>
      <c r="AO35" s="405">
        <f>PRATA!AO6</f>
        <v>0</v>
      </c>
    </row>
    <row r="36" spans="2:41" s="1" customFormat="1" ht="15" customHeight="1">
      <c r="B36" s="385" t="str">
        <f>PRATA!B9</f>
        <v>J 02</v>
      </c>
      <c r="C36" s="396" t="str">
        <f>PRATA!C9</f>
        <v>P</v>
      </c>
      <c r="D36" s="386" t="str">
        <f>PRATA!D9</f>
        <v>M2</v>
      </c>
      <c r="E36" s="387" t="str">
        <f>PRATA!E9</f>
        <v>Antonio Ribeiro</v>
      </c>
      <c r="F36" s="388">
        <f>PRATA!F9</f>
        <v>3</v>
      </c>
      <c r="G36" s="386" t="str">
        <f>PRATA!G9</f>
        <v>vs</v>
      </c>
      <c r="H36" s="388">
        <f>PRATA!H9</f>
        <v>0</v>
      </c>
      <c r="I36" s="389" t="str">
        <f>PRATA!I9</f>
        <v>Ricardo Santos</v>
      </c>
      <c r="J36" s="85"/>
      <c r="K36" s="86"/>
      <c r="L36" s="87"/>
      <c r="M36" s="87"/>
      <c r="N36" s="87"/>
      <c r="O36" s="87"/>
      <c r="P36" s="82"/>
      <c r="Q36" s="82"/>
      <c r="R36" s="82"/>
      <c r="S36" s="82"/>
      <c r="T36" s="82"/>
      <c r="U36" s="82"/>
      <c r="V36" s="82"/>
      <c r="W36" s="82"/>
      <c r="X36" s="406">
        <f>PRATA!X7</f>
        <v>2</v>
      </c>
      <c r="Y36" s="340" t="str">
        <f>PRATA!Y7</f>
        <v>Ricardo Nardy</v>
      </c>
      <c r="Z36" s="341">
        <f>PRATA!Z7</f>
        <v>12</v>
      </c>
      <c r="AA36" s="341">
        <f>PRATA!AA7</f>
        <v>5</v>
      </c>
      <c r="AB36" s="341">
        <f>PRATA!AB7</f>
        <v>4</v>
      </c>
      <c r="AC36" s="341">
        <f>PRATA!AC7</f>
        <v>0</v>
      </c>
      <c r="AD36" s="341">
        <f>PRATA!AD7</f>
        <v>1</v>
      </c>
      <c r="AE36" s="341">
        <f>PRATA!AE7</f>
        <v>15</v>
      </c>
      <c r="AF36" s="341">
        <f>PRATA!AF7</f>
        <v>6</v>
      </c>
      <c r="AG36" s="341">
        <f>PRATA!AG7</f>
        <v>9</v>
      </c>
      <c r="AH36" s="341">
        <f>PRATA!AH7</f>
        <v>0.8</v>
      </c>
      <c r="AI36" s="341">
        <f>PRATA!AI7</f>
        <v>3</v>
      </c>
      <c r="AJ36" s="341">
        <f>PRATA!AJ7</f>
        <v>1.2</v>
      </c>
      <c r="AK36" s="341">
        <f>PRATA!AK7</f>
        <v>2.5</v>
      </c>
      <c r="AL36" s="341">
        <f>PRATA!AL7</f>
        <v>2.4</v>
      </c>
      <c r="AM36" s="341">
        <f>PRATA!AM7</f>
        <v>0.8</v>
      </c>
      <c r="AN36" s="341">
        <f>PRATA!AN7</f>
        <v>0</v>
      </c>
      <c r="AO36" s="407">
        <f>PRATA!AO7</f>
        <v>0.2</v>
      </c>
    </row>
    <row r="37" spans="2:41" s="1" customFormat="1" ht="15" customHeight="1">
      <c r="B37" s="390" t="str">
        <f>PRATA!B10</f>
        <v>J 03</v>
      </c>
      <c r="C37" s="397" t="str">
        <f>PRATA!C10</f>
        <v>P</v>
      </c>
      <c r="D37" s="391" t="str">
        <f>PRATA!D10</f>
        <v>M3</v>
      </c>
      <c r="E37" s="392" t="str">
        <f>PRATA!E10</f>
        <v>Fábio Correa</v>
      </c>
      <c r="F37" s="393">
        <f>PRATA!F10</f>
        <v>0</v>
      </c>
      <c r="G37" s="391" t="str">
        <f>PRATA!G10</f>
        <v>vs</v>
      </c>
      <c r="H37" s="393">
        <f>PRATA!H10</f>
        <v>3</v>
      </c>
      <c r="I37" s="394" t="str">
        <f>PRATA!I10</f>
        <v>Carlos Febo</v>
      </c>
      <c r="J37" s="85"/>
      <c r="K37" s="86"/>
      <c r="L37" s="87"/>
      <c r="M37" s="87"/>
      <c r="N37" s="87"/>
      <c r="O37" s="87"/>
      <c r="P37" s="82"/>
      <c r="Q37" s="82"/>
      <c r="R37" s="82"/>
      <c r="S37" s="82"/>
      <c r="T37" s="82"/>
      <c r="U37" s="82"/>
      <c r="V37" s="82"/>
      <c r="W37" s="82"/>
      <c r="X37" s="406">
        <f>PRATA!X8</f>
        <v>3</v>
      </c>
      <c r="Y37" s="340" t="str">
        <f>PRATA!Y8</f>
        <v>Carlos Febo</v>
      </c>
      <c r="Z37" s="341">
        <f>PRATA!Z8</f>
        <v>9</v>
      </c>
      <c r="AA37" s="341">
        <f>PRATA!AA8</f>
        <v>5</v>
      </c>
      <c r="AB37" s="341">
        <f>PRATA!AB8</f>
        <v>3</v>
      </c>
      <c r="AC37" s="341">
        <f>PRATA!AC8</f>
        <v>0</v>
      </c>
      <c r="AD37" s="341">
        <f>PRATA!AD8</f>
        <v>2</v>
      </c>
      <c r="AE37" s="341">
        <f>PRATA!AE8</f>
        <v>11</v>
      </c>
      <c r="AF37" s="341">
        <f>PRATA!AF8</f>
        <v>13</v>
      </c>
      <c r="AG37" s="341">
        <f>PRATA!AG8</f>
        <v>-2</v>
      </c>
      <c r="AH37" s="341">
        <f>PRATA!AH8</f>
        <v>0.6</v>
      </c>
      <c r="AI37" s="341">
        <f>PRATA!AI8</f>
        <v>2.2</v>
      </c>
      <c r="AJ37" s="341">
        <f>PRATA!AJ8</f>
        <v>2.6</v>
      </c>
      <c r="AK37" s="341">
        <f>PRATA!AK8</f>
        <v>0.8461538461538461</v>
      </c>
      <c r="AL37" s="341">
        <f>PRATA!AL8</f>
        <v>1.8</v>
      </c>
      <c r="AM37" s="341">
        <f>PRATA!AM8</f>
        <v>0.6</v>
      </c>
      <c r="AN37" s="341">
        <f>PRATA!AN8</f>
        <v>0</v>
      </c>
      <c r="AO37" s="407">
        <f>PRATA!AO8</f>
        <v>0.4</v>
      </c>
    </row>
    <row r="38" spans="3:41" s="1" customFormat="1" ht="15" customHeight="1">
      <c r="C38" s="315"/>
      <c r="E38" s="311"/>
      <c r="F38" s="313"/>
      <c r="H38" s="313"/>
      <c r="I38" s="311"/>
      <c r="J38" s="85"/>
      <c r="K38" s="86"/>
      <c r="L38" s="87"/>
      <c r="M38" s="87"/>
      <c r="N38" s="87"/>
      <c r="O38" s="87"/>
      <c r="P38" s="82"/>
      <c r="Q38" s="82"/>
      <c r="R38" s="82"/>
      <c r="S38" s="82"/>
      <c r="T38" s="82"/>
      <c r="U38" s="82"/>
      <c r="V38" s="82"/>
      <c r="W38" s="82"/>
      <c r="X38" s="406">
        <f>PRATA!X9</f>
        <v>4</v>
      </c>
      <c r="Y38" s="340" t="str">
        <f>PRATA!Y9</f>
        <v>Antonio Ribeiro</v>
      </c>
      <c r="Z38" s="341">
        <f>PRATA!Z9</f>
        <v>6</v>
      </c>
      <c r="AA38" s="341">
        <f>PRATA!AA9</f>
        <v>5</v>
      </c>
      <c r="AB38" s="341">
        <f>PRATA!AB9</f>
        <v>2</v>
      </c>
      <c r="AC38" s="341">
        <f>PRATA!AC9</f>
        <v>0</v>
      </c>
      <c r="AD38" s="341">
        <f>PRATA!AD9</f>
        <v>3</v>
      </c>
      <c r="AE38" s="341">
        <f>PRATA!AE9</f>
        <v>7</v>
      </c>
      <c r="AF38" s="341">
        <f>PRATA!AF9</f>
        <v>7</v>
      </c>
      <c r="AG38" s="341">
        <f>PRATA!AG9</f>
        <v>0</v>
      </c>
      <c r="AH38" s="341">
        <f>PRATA!AH9</f>
        <v>0.4</v>
      </c>
      <c r="AI38" s="341">
        <f>PRATA!AI9</f>
        <v>1.4</v>
      </c>
      <c r="AJ38" s="341">
        <f>PRATA!AJ9</f>
        <v>1.4</v>
      </c>
      <c r="AK38" s="341">
        <f>PRATA!AK9</f>
        <v>1</v>
      </c>
      <c r="AL38" s="341">
        <f>PRATA!AL9</f>
        <v>1.2</v>
      </c>
      <c r="AM38" s="341">
        <f>PRATA!AM9</f>
        <v>0.4</v>
      </c>
      <c r="AN38" s="341">
        <f>PRATA!AN9</f>
        <v>0</v>
      </c>
      <c r="AO38" s="407">
        <f>PRATA!AO9</f>
        <v>0.6</v>
      </c>
    </row>
    <row r="39" spans="2:41" s="1" customFormat="1" ht="15" customHeight="1">
      <c r="B39" s="300" t="str">
        <f>PRATA!B12</f>
        <v>J</v>
      </c>
      <c r="C39" s="314" t="str">
        <f>PRATA!C12</f>
        <v>CH</v>
      </c>
      <c r="D39" s="300" t="str">
        <f>PRATA!D12</f>
        <v>M</v>
      </c>
      <c r="E39" s="309" t="str">
        <f>PRATA!E12</f>
        <v>2ª Rodada</v>
      </c>
      <c r="F39" s="312"/>
      <c r="G39" s="300"/>
      <c r="H39" s="312"/>
      <c r="I39" s="309"/>
      <c r="J39" s="85"/>
      <c r="K39" s="86"/>
      <c r="L39" s="87"/>
      <c r="M39" s="87"/>
      <c r="N39" s="87"/>
      <c r="O39" s="87"/>
      <c r="P39" s="82"/>
      <c r="Q39" s="82"/>
      <c r="R39" s="82"/>
      <c r="S39" s="82"/>
      <c r="T39" s="82"/>
      <c r="U39" s="82"/>
      <c r="V39" s="82"/>
      <c r="W39" s="82"/>
      <c r="X39" s="406">
        <f>PRATA!X10</f>
        <v>5</v>
      </c>
      <c r="Y39" s="340" t="str">
        <f>PRATA!Y10</f>
        <v>Fábio Correa</v>
      </c>
      <c r="Z39" s="341">
        <f>PRATA!Z10</f>
        <v>1</v>
      </c>
      <c r="AA39" s="341">
        <f>PRATA!AA10</f>
        <v>5</v>
      </c>
      <c r="AB39" s="341">
        <f>PRATA!AB10</f>
        <v>0</v>
      </c>
      <c r="AC39" s="341">
        <f>PRATA!AC10</f>
        <v>1</v>
      </c>
      <c r="AD39" s="341">
        <f>PRATA!AD10</f>
        <v>4</v>
      </c>
      <c r="AE39" s="341">
        <f>PRATA!AE10</f>
        <v>3</v>
      </c>
      <c r="AF39" s="341">
        <f>PRATA!AF10</f>
        <v>15</v>
      </c>
      <c r="AG39" s="341">
        <f>PRATA!AG10</f>
        <v>-12</v>
      </c>
      <c r="AH39" s="341">
        <f>PRATA!AH10</f>
        <v>0.06666666666666667</v>
      </c>
      <c r="AI39" s="341">
        <f>PRATA!AI10</f>
        <v>0.6</v>
      </c>
      <c r="AJ39" s="341">
        <f>PRATA!AJ10</f>
        <v>3</v>
      </c>
      <c r="AK39" s="341">
        <f>PRATA!AK10</f>
        <v>0.2</v>
      </c>
      <c r="AL39" s="341">
        <f>PRATA!AL10</f>
        <v>0.2</v>
      </c>
      <c r="AM39" s="341">
        <f>PRATA!AM10</f>
        <v>0</v>
      </c>
      <c r="AN39" s="341">
        <f>PRATA!AN10</f>
        <v>0.2</v>
      </c>
      <c r="AO39" s="407">
        <f>PRATA!AO10</f>
        <v>0.8</v>
      </c>
    </row>
    <row r="40" spans="2:41" s="1" customFormat="1" ht="15" customHeight="1" thickBot="1">
      <c r="B40" s="380" t="str">
        <f>PRATA!B13</f>
        <v>J 04</v>
      </c>
      <c r="C40" s="395" t="str">
        <f>PRATA!C13</f>
        <v>P</v>
      </c>
      <c r="D40" s="381" t="str">
        <f>PRATA!D13</f>
        <v>M1</v>
      </c>
      <c r="E40" s="382" t="str">
        <f>PRATA!E13</f>
        <v>Ricardo Nardy</v>
      </c>
      <c r="F40" s="383">
        <f>PRATA!F13</f>
        <v>3</v>
      </c>
      <c r="G40" s="381" t="str">
        <f>PRATA!G13</f>
        <v>vs</v>
      </c>
      <c r="H40" s="383">
        <f>PRATA!H13</f>
        <v>0</v>
      </c>
      <c r="I40" s="384" t="str">
        <f>PRATA!I13</f>
        <v>Ricardo Santos</v>
      </c>
      <c r="J40" s="85"/>
      <c r="K40" s="86"/>
      <c r="L40" s="87"/>
      <c r="M40" s="87"/>
      <c r="N40" s="87"/>
      <c r="O40" s="87"/>
      <c r="P40" s="82"/>
      <c r="Q40" s="82"/>
      <c r="R40" s="82"/>
      <c r="S40" s="82"/>
      <c r="T40" s="82"/>
      <c r="U40" s="82"/>
      <c r="V40" s="82"/>
      <c r="W40" s="82"/>
      <c r="X40" s="408">
        <f>PRATA!X11</f>
        <v>6</v>
      </c>
      <c r="Y40" s="409" t="str">
        <f>PRATA!Y11</f>
        <v>Ricardo Santos</v>
      </c>
      <c r="Z40" s="410">
        <f>PRATA!Z11</f>
        <v>1</v>
      </c>
      <c r="AA40" s="410">
        <f>PRATA!AA11</f>
        <v>5</v>
      </c>
      <c r="AB40" s="410">
        <f>PRATA!AB11</f>
        <v>0</v>
      </c>
      <c r="AC40" s="410">
        <f>PRATA!AC11</f>
        <v>1</v>
      </c>
      <c r="AD40" s="410">
        <f>PRATA!AD11</f>
        <v>4</v>
      </c>
      <c r="AE40" s="410">
        <f>PRATA!AE11</f>
        <v>3</v>
      </c>
      <c r="AF40" s="410">
        <f>PRATA!AF11</f>
        <v>15</v>
      </c>
      <c r="AG40" s="410">
        <f>PRATA!AG11</f>
        <v>-12</v>
      </c>
      <c r="AH40" s="410">
        <f>PRATA!AH11</f>
        <v>0.06666666666666667</v>
      </c>
      <c r="AI40" s="410">
        <f>PRATA!AI11</f>
        <v>0.6</v>
      </c>
      <c r="AJ40" s="410">
        <f>PRATA!AJ11</f>
        <v>3</v>
      </c>
      <c r="AK40" s="410">
        <f>PRATA!AK11</f>
        <v>0.2</v>
      </c>
      <c r="AL40" s="410">
        <f>PRATA!AL11</f>
        <v>0.2</v>
      </c>
      <c r="AM40" s="410">
        <f>PRATA!AM11</f>
        <v>0</v>
      </c>
      <c r="AN40" s="410">
        <f>PRATA!AN11</f>
        <v>0.2</v>
      </c>
      <c r="AO40" s="411">
        <f>PRATA!AO11</f>
        <v>0.8</v>
      </c>
    </row>
    <row r="41" spans="2:23" s="1" customFormat="1" ht="15" customHeight="1">
      <c r="B41" s="385" t="str">
        <f>PRATA!B14</f>
        <v>J 05</v>
      </c>
      <c r="C41" s="396" t="str">
        <f>PRATA!C14</f>
        <v>P</v>
      </c>
      <c r="D41" s="386" t="str">
        <f>PRATA!D14</f>
        <v>M2</v>
      </c>
      <c r="E41" s="387" t="str">
        <f>PRATA!E14</f>
        <v>Cristiano Paffrath</v>
      </c>
      <c r="F41" s="388">
        <f>PRATA!F14</f>
        <v>7</v>
      </c>
      <c r="G41" s="386" t="str">
        <f>PRATA!G14</f>
        <v>vs</v>
      </c>
      <c r="H41" s="388">
        <f>PRATA!H14</f>
        <v>2</v>
      </c>
      <c r="I41" s="389" t="str">
        <f>PRATA!I14</f>
        <v>Carlos Febo</v>
      </c>
      <c r="J41" s="85"/>
      <c r="K41" s="86"/>
      <c r="L41" s="87"/>
      <c r="M41" s="87"/>
      <c r="N41" s="87"/>
      <c r="O41" s="87"/>
      <c r="P41" s="82"/>
      <c r="Q41" s="82"/>
      <c r="R41" s="82"/>
      <c r="S41" s="82"/>
      <c r="T41" s="82"/>
      <c r="U41" s="82"/>
      <c r="V41" s="82"/>
      <c r="W41" s="82"/>
    </row>
    <row r="42" spans="2:23" s="1" customFormat="1" ht="15" customHeight="1">
      <c r="B42" s="390" t="str">
        <f>PRATA!B15</f>
        <v>J 06</v>
      </c>
      <c r="C42" s="397" t="str">
        <f>PRATA!C15</f>
        <v>P</v>
      </c>
      <c r="D42" s="391" t="str">
        <f>PRATA!D15</f>
        <v>M3</v>
      </c>
      <c r="E42" s="392" t="str">
        <f>PRATA!E15</f>
        <v>Antonio Ribeiro</v>
      </c>
      <c r="F42" s="393">
        <f>PRATA!F15</f>
        <v>3</v>
      </c>
      <c r="G42" s="391" t="str">
        <f>PRATA!G15</f>
        <v>vs</v>
      </c>
      <c r="H42" s="393">
        <f>PRATA!H15</f>
        <v>0</v>
      </c>
      <c r="I42" s="394" t="str">
        <f>PRATA!I15</f>
        <v>Fábio Correa</v>
      </c>
      <c r="J42" s="85"/>
      <c r="K42" s="86"/>
      <c r="L42" s="87"/>
      <c r="M42" s="87"/>
      <c r="N42" s="87"/>
      <c r="O42" s="87"/>
      <c r="P42" s="82"/>
      <c r="Q42" s="82"/>
      <c r="R42" s="82"/>
      <c r="S42" s="82"/>
      <c r="T42" s="82"/>
      <c r="U42" s="82"/>
      <c r="V42" s="82"/>
      <c r="W42" s="82"/>
    </row>
    <row r="43" spans="3:23" s="1" customFormat="1" ht="15" customHeight="1">
      <c r="C43" s="315"/>
      <c r="E43" s="311"/>
      <c r="F43" s="313"/>
      <c r="H43" s="313"/>
      <c r="I43" s="311"/>
      <c r="J43" s="85"/>
      <c r="K43" s="86"/>
      <c r="L43" s="87"/>
      <c r="M43" s="87"/>
      <c r="N43" s="87"/>
      <c r="O43" s="87"/>
      <c r="P43" s="82"/>
      <c r="Q43" s="82"/>
      <c r="R43" s="82"/>
      <c r="S43" s="82"/>
      <c r="T43" s="82"/>
      <c r="U43" s="82"/>
      <c r="V43" s="82"/>
      <c r="W43" s="82"/>
    </row>
    <row r="44" spans="2:23" s="1" customFormat="1" ht="15" customHeight="1">
      <c r="B44" s="300" t="str">
        <f>PRATA!B17</f>
        <v>J</v>
      </c>
      <c r="C44" s="314" t="str">
        <f>PRATA!C17</f>
        <v>CH</v>
      </c>
      <c r="D44" s="300" t="str">
        <f>PRATA!D17</f>
        <v>M</v>
      </c>
      <c r="E44" s="309" t="str">
        <f>PRATA!E17</f>
        <v>3ª Rodada</v>
      </c>
      <c r="F44" s="312"/>
      <c r="G44" s="300"/>
      <c r="H44" s="312"/>
      <c r="I44" s="309"/>
      <c r="J44" s="85"/>
      <c r="K44" s="86"/>
      <c r="L44" s="87"/>
      <c r="M44" s="87"/>
      <c r="N44" s="87"/>
      <c r="O44" s="87"/>
      <c r="P44" s="82"/>
      <c r="Q44" s="82"/>
      <c r="R44" s="82"/>
      <c r="S44" s="82"/>
      <c r="T44" s="82"/>
      <c r="U44" s="82"/>
      <c r="V44" s="82"/>
      <c r="W44" s="82"/>
    </row>
    <row r="45" spans="2:23" s="1" customFormat="1" ht="15" customHeight="1">
      <c r="B45" s="380" t="str">
        <f>PRATA!B18</f>
        <v>J 07</v>
      </c>
      <c r="C45" s="395" t="str">
        <f>PRATA!C18</f>
        <v>P</v>
      </c>
      <c r="D45" s="381" t="str">
        <f>PRATA!D18</f>
        <v>M1</v>
      </c>
      <c r="E45" s="382" t="str">
        <f>PRATA!E18</f>
        <v>Cristiano Paffrath</v>
      </c>
      <c r="F45" s="383">
        <f>PRATA!F18</f>
        <v>3</v>
      </c>
      <c r="G45" s="381" t="str">
        <f>PRATA!G18</f>
        <v>vs</v>
      </c>
      <c r="H45" s="383">
        <f>PRATA!H18</f>
        <v>0</v>
      </c>
      <c r="I45" s="384" t="str">
        <f>PRATA!I18</f>
        <v>Ricardo Santos</v>
      </c>
      <c r="J45" s="85"/>
      <c r="K45" s="86"/>
      <c r="L45" s="87"/>
      <c r="M45" s="87"/>
      <c r="N45" s="87"/>
      <c r="O45" s="87"/>
      <c r="P45" s="82"/>
      <c r="Q45" s="82"/>
      <c r="R45" s="82"/>
      <c r="S45" s="82"/>
      <c r="T45" s="82"/>
      <c r="U45" s="82"/>
      <c r="V45" s="82"/>
      <c r="W45" s="82"/>
    </row>
    <row r="46" spans="2:23" s="1" customFormat="1" ht="15" customHeight="1">
      <c r="B46" s="385" t="str">
        <f>PRATA!B19</f>
        <v>J 08</v>
      </c>
      <c r="C46" s="396" t="str">
        <f>PRATA!C19</f>
        <v>P</v>
      </c>
      <c r="D46" s="386" t="str">
        <f>PRATA!D19</f>
        <v>M2</v>
      </c>
      <c r="E46" s="387" t="str">
        <f>PRATA!E19</f>
        <v>Antonio Ribeiro</v>
      </c>
      <c r="F46" s="388">
        <f>PRATA!F19</f>
        <v>1</v>
      </c>
      <c r="G46" s="386" t="str">
        <f>PRATA!G19</f>
        <v>vs</v>
      </c>
      <c r="H46" s="388">
        <f>PRATA!H19</f>
        <v>2</v>
      </c>
      <c r="I46" s="389" t="str">
        <f>PRATA!I19</f>
        <v>Carlos Febo</v>
      </c>
      <c r="J46" s="85"/>
      <c r="K46" s="86"/>
      <c r="L46" s="87"/>
      <c r="M46" s="87"/>
      <c r="N46" s="87"/>
      <c r="O46" s="87"/>
      <c r="P46" s="82"/>
      <c r="Q46" s="82"/>
      <c r="R46" s="82"/>
      <c r="S46" s="82"/>
      <c r="T46" s="82"/>
      <c r="U46" s="82"/>
      <c r="V46" s="82"/>
      <c r="W46" s="82"/>
    </row>
    <row r="47" spans="2:23" s="1" customFormat="1" ht="15" customHeight="1">
      <c r="B47" s="390" t="str">
        <f>PRATA!B20</f>
        <v>J 09</v>
      </c>
      <c r="C47" s="397" t="str">
        <f>PRATA!C20</f>
        <v>P</v>
      </c>
      <c r="D47" s="391" t="str">
        <f>PRATA!D20</f>
        <v>M3</v>
      </c>
      <c r="E47" s="392" t="str">
        <f>PRATA!E20</f>
        <v>Ricardo Nardy</v>
      </c>
      <c r="F47" s="393">
        <f>PRATA!F20</f>
        <v>3</v>
      </c>
      <c r="G47" s="391" t="str">
        <f>PRATA!G20</f>
        <v>vs</v>
      </c>
      <c r="H47" s="393">
        <f>PRATA!H20</f>
        <v>0</v>
      </c>
      <c r="I47" s="394" t="str">
        <f>PRATA!I20</f>
        <v>Fábio Correa</v>
      </c>
      <c r="J47" s="85"/>
      <c r="K47" s="86"/>
      <c r="L47" s="87"/>
      <c r="M47" s="87"/>
      <c r="N47" s="87"/>
      <c r="O47" s="87"/>
      <c r="P47" s="82"/>
      <c r="Q47" s="82"/>
      <c r="R47" s="82"/>
      <c r="S47" s="82"/>
      <c r="T47" s="82"/>
      <c r="U47" s="82"/>
      <c r="V47" s="82"/>
      <c r="W47" s="82"/>
    </row>
    <row r="48" spans="3:23" s="1" customFormat="1" ht="15" customHeight="1">
      <c r="C48" s="315"/>
      <c r="E48" s="311"/>
      <c r="F48" s="313"/>
      <c r="H48" s="313"/>
      <c r="I48" s="311"/>
      <c r="J48" s="85"/>
      <c r="K48" s="86"/>
      <c r="L48" s="87"/>
      <c r="M48" s="87"/>
      <c r="N48" s="87"/>
      <c r="O48" s="87"/>
      <c r="P48" s="82"/>
      <c r="Q48" s="82"/>
      <c r="R48" s="82"/>
      <c r="S48" s="82"/>
      <c r="T48" s="82"/>
      <c r="U48" s="82"/>
      <c r="V48" s="82"/>
      <c r="W48" s="82"/>
    </row>
    <row r="49" spans="2:23" s="1" customFormat="1" ht="15" customHeight="1">
      <c r="B49" s="300" t="str">
        <f>PRATA!B22</f>
        <v>J</v>
      </c>
      <c r="C49" s="314" t="str">
        <f>PRATA!C22</f>
        <v>CH</v>
      </c>
      <c r="D49" s="300" t="str">
        <f>PRATA!D22</f>
        <v>M</v>
      </c>
      <c r="E49" s="309" t="str">
        <f>PRATA!E22</f>
        <v>4ª Rodada</v>
      </c>
      <c r="F49" s="312"/>
      <c r="G49" s="300"/>
      <c r="H49" s="312"/>
      <c r="I49" s="309"/>
      <c r="J49" s="85"/>
      <c r="K49" s="86"/>
      <c r="L49" s="87"/>
      <c r="M49" s="87"/>
      <c r="N49" s="87"/>
      <c r="O49" s="87"/>
      <c r="P49" s="82"/>
      <c r="Q49" s="82"/>
      <c r="R49" s="82"/>
      <c r="S49" s="82"/>
      <c r="T49" s="82"/>
      <c r="U49" s="82"/>
      <c r="V49" s="82"/>
      <c r="W49" s="82"/>
    </row>
    <row r="50" spans="2:23" s="1" customFormat="1" ht="15" customHeight="1">
      <c r="B50" s="380" t="str">
        <f>PRATA!B23</f>
        <v>J 10</v>
      </c>
      <c r="C50" s="395" t="str">
        <f>PRATA!C23</f>
        <v>P</v>
      </c>
      <c r="D50" s="381" t="str">
        <f>PRATA!D23</f>
        <v>M1</v>
      </c>
      <c r="E50" s="382" t="str">
        <f>PRATA!E23</f>
        <v>Cristiano Paffrath</v>
      </c>
      <c r="F50" s="383">
        <f>PRATA!F23</f>
        <v>3</v>
      </c>
      <c r="G50" s="381" t="str">
        <f>PRATA!G23</f>
        <v>vs</v>
      </c>
      <c r="H50" s="383">
        <f>PRATA!H23</f>
        <v>0</v>
      </c>
      <c r="I50" s="384" t="str">
        <f>PRATA!I23</f>
        <v>Fábio Correa</v>
      </c>
      <c r="J50" s="85"/>
      <c r="K50" s="86"/>
      <c r="L50" s="87"/>
      <c r="M50" s="87"/>
      <c r="N50" s="87"/>
      <c r="O50" s="87"/>
      <c r="P50" s="82"/>
      <c r="Q50" s="82"/>
      <c r="R50" s="82"/>
      <c r="S50" s="82"/>
      <c r="T50" s="82"/>
      <c r="U50" s="82"/>
      <c r="V50" s="82"/>
      <c r="W50" s="82"/>
    </row>
    <row r="51" spans="2:23" s="1" customFormat="1" ht="15" customHeight="1">
      <c r="B51" s="385" t="str">
        <f>PRATA!B24</f>
        <v>J 11</v>
      </c>
      <c r="C51" s="396" t="str">
        <f>PRATA!C24</f>
        <v>P</v>
      </c>
      <c r="D51" s="386" t="str">
        <f>PRATA!D24</f>
        <v>M2</v>
      </c>
      <c r="E51" s="387" t="str">
        <f>PRATA!E24</f>
        <v>Carlos Febo</v>
      </c>
      <c r="F51" s="388">
        <f>PRATA!F24</f>
        <v>3</v>
      </c>
      <c r="G51" s="386" t="str">
        <f>PRATA!G24</f>
        <v>vs</v>
      </c>
      <c r="H51" s="388">
        <f>PRATA!H24</f>
        <v>0</v>
      </c>
      <c r="I51" s="389" t="str">
        <f>PRATA!I24</f>
        <v>Ricardo Santos</v>
      </c>
      <c r="J51" s="85"/>
      <c r="K51" s="86"/>
      <c r="L51" s="87"/>
      <c r="M51" s="87"/>
      <c r="N51" s="87"/>
      <c r="O51" s="87"/>
      <c r="P51" s="82"/>
      <c r="Q51" s="82"/>
      <c r="R51" s="82"/>
      <c r="S51" s="82"/>
      <c r="T51" s="82"/>
      <c r="U51" s="82"/>
      <c r="V51" s="82"/>
      <c r="W51" s="82"/>
    </row>
    <row r="52" spans="2:23" s="1" customFormat="1" ht="15" customHeight="1">
      <c r="B52" s="390" t="str">
        <f>PRATA!B25</f>
        <v>J 12</v>
      </c>
      <c r="C52" s="397" t="str">
        <f>PRATA!C25</f>
        <v>P</v>
      </c>
      <c r="D52" s="391" t="str">
        <f>PRATA!D25</f>
        <v>M3</v>
      </c>
      <c r="E52" s="392" t="str">
        <f>PRATA!E25</f>
        <v>Ricardo Nardy</v>
      </c>
      <c r="F52" s="393">
        <f>PRATA!F25</f>
        <v>2</v>
      </c>
      <c r="G52" s="391" t="str">
        <f>PRATA!G25</f>
        <v>vs</v>
      </c>
      <c r="H52" s="393">
        <f>PRATA!H25</f>
        <v>0</v>
      </c>
      <c r="I52" s="394" t="str">
        <f>PRATA!I25</f>
        <v>Antonio Ribeiro</v>
      </c>
      <c r="J52" s="85"/>
      <c r="K52" s="86"/>
      <c r="L52" s="87"/>
      <c r="M52" s="87"/>
      <c r="N52" s="87"/>
      <c r="O52" s="87"/>
      <c r="P52" s="82"/>
      <c r="Q52" s="82"/>
      <c r="R52" s="82"/>
      <c r="S52" s="82"/>
      <c r="T52" s="82"/>
      <c r="U52" s="82"/>
      <c r="V52" s="82"/>
      <c r="W52" s="82"/>
    </row>
    <row r="53" spans="3:23" s="1" customFormat="1" ht="15" customHeight="1">
      <c r="C53" s="315"/>
      <c r="E53" s="311"/>
      <c r="F53" s="313"/>
      <c r="H53" s="313"/>
      <c r="I53" s="311"/>
      <c r="J53" s="85"/>
      <c r="K53" s="86"/>
      <c r="L53" s="87"/>
      <c r="M53" s="87"/>
      <c r="N53" s="87"/>
      <c r="O53" s="87"/>
      <c r="P53" s="82"/>
      <c r="Q53" s="82"/>
      <c r="R53" s="82"/>
      <c r="S53" s="82"/>
      <c r="T53" s="82"/>
      <c r="U53" s="82"/>
      <c r="V53" s="82"/>
      <c r="W53" s="82"/>
    </row>
    <row r="54" spans="2:23" s="1" customFormat="1" ht="15" customHeight="1">
      <c r="B54" s="300" t="str">
        <f>PRATA!B27</f>
        <v>J</v>
      </c>
      <c r="C54" s="314" t="str">
        <f>PRATA!C27</f>
        <v>CH</v>
      </c>
      <c r="D54" s="300" t="str">
        <f>PRATA!D27</f>
        <v>M</v>
      </c>
      <c r="E54" s="309" t="str">
        <f>PRATA!E27</f>
        <v>5ª Rodada</v>
      </c>
      <c r="F54" s="312"/>
      <c r="G54" s="300"/>
      <c r="H54" s="312"/>
      <c r="I54" s="309"/>
      <c r="J54" s="85"/>
      <c r="K54" s="86"/>
      <c r="L54" s="87"/>
      <c r="M54" s="87"/>
      <c r="N54" s="87"/>
      <c r="O54" s="87"/>
      <c r="P54" s="82"/>
      <c r="Q54" s="82"/>
      <c r="R54" s="82"/>
      <c r="S54" s="82"/>
      <c r="T54" s="82"/>
      <c r="U54" s="82"/>
      <c r="V54" s="82"/>
      <c r="W54" s="82"/>
    </row>
    <row r="55" spans="2:23" s="1" customFormat="1" ht="15" customHeight="1">
      <c r="B55" s="380" t="str">
        <f>PRATA!B28</f>
        <v>J 13</v>
      </c>
      <c r="C55" s="395" t="str">
        <f>PRATA!C28</f>
        <v>P</v>
      </c>
      <c r="D55" s="381" t="str">
        <f>PRATA!D28</f>
        <v>M1</v>
      </c>
      <c r="E55" s="382" t="str">
        <f>PRATA!E28</f>
        <v>Antonio Ribeiro</v>
      </c>
      <c r="F55" s="383">
        <f>PRATA!F28</f>
        <v>0</v>
      </c>
      <c r="G55" s="381" t="str">
        <f>PRATA!G28</f>
        <v>vs</v>
      </c>
      <c r="H55" s="383">
        <f>PRATA!H28</f>
        <v>3</v>
      </c>
      <c r="I55" s="384" t="str">
        <f>PRATA!I28</f>
        <v>Cristiano Paffrath</v>
      </c>
      <c r="J55" s="85"/>
      <c r="K55" s="86"/>
      <c r="L55" s="87"/>
      <c r="M55" s="87"/>
      <c r="N55" s="87"/>
      <c r="O55" s="87"/>
      <c r="P55" s="82"/>
      <c r="Q55" s="82"/>
      <c r="R55" s="82"/>
      <c r="S55" s="82"/>
      <c r="T55" s="82"/>
      <c r="U55" s="82"/>
      <c r="V55" s="82"/>
      <c r="W55" s="82"/>
    </row>
    <row r="56" spans="2:23" s="1" customFormat="1" ht="15" customHeight="1">
      <c r="B56" s="385" t="str">
        <f>PRATA!B29</f>
        <v>J 14</v>
      </c>
      <c r="C56" s="396" t="str">
        <f>PRATA!C29</f>
        <v>P</v>
      </c>
      <c r="D56" s="386" t="str">
        <f>PRATA!D29</f>
        <v>M2</v>
      </c>
      <c r="E56" s="387" t="str">
        <f>PRATA!E29</f>
        <v>Fábio Correa</v>
      </c>
      <c r="F56" s="388">
        <f>PRATA!F29</f>
        <v>3</v>
      </c>
      <c r="G56" s="386" t="str">
        <f>PRATA!G29</f>
        <v>vs</v>
      </c>
      <c r="H56" s="388">
        <f>PRATA!H29</f>
        <v>3</v>
      </c>
      <c r="I56" s="389" t="str">
        <f>PRATA!I29</f>
        <v>Ricardo Santos</v>
      </c>
      <c r="J56" s="85"/>
      <c r="K56" s="86"/>
      <c r="L56" s="87"/>
      <c r="M56" s="87"/>
      <c r="N56" s="87"/>
      <c r="O56" s="87"/>
      <c r="P56" s="82"/>
      <c r="Q56" s="82"/>
      <c r="R56" s="82"/>
      <c r="S56" s="82"/>
      <c r="T56" s="82"/>
      <c r="U56" s="82"/>
      <c r="V56" s="82"/>
      <c r="W56" s="82"/>
    </row>
    <row r="57" spans="2:23" s="1" customFormat="1" ht="15" customHeight="1">
      <c r="B57" s="390" t="str">
        <f>PRATA!B30</f>
        <v>J 15</v>
      </c>
      <c r="C57" s="397" t="str">
        <f>PRATA!C30</f>
        <v>P</v>
      </c>
      <c r="D57" s="391" t="str">
        <f>PRATA!D30</f>
        <v>M3</v>
      </c>
      <c r="E57" s="392" t="str">
        <f>PRATA!E30</f>
        <v>Carlos Febo</v>
      </c>
      <c r="F57" s="393">
        <f>PRATA!F30</f>
        <v>1</v>
      </c>
      <c r="G57" s="391" t="str">
        <f>PRATA!G30</f>
        <v>vs</v>
      </c>
      <c r="H57" s="393">
        <f>PRATA!H30</f>
        <v>5</v>
      </c>
      <c r="I57" s="394" t="str">
        <f>PRATA!I30</f>
        <v>Ricardo Nardy</v>
      </c>
      <c r="J57" s="85"/>
      <c r="K57" s="86"/>
      <c r="L57" s="87"/>
      <c r="M57" s="87"/>
      <c r="N57" s="87"/>
      <c r="O57" s="87"/>
      <c r="P57" s="82"/>
      <c r="Q57" s="82"/>
      <c r="R57" s="82"/>
      <c r="S57" s="82"/>
      <c r="T57" s="82"/>
      <c r="U57" s="82"/>
      <c r="V57" s="82"/>
      <c r="W57" s="82"/>
    </row>
    <row r="58" spans="5:23" s="1" customFormat="1" ht="15" customHeight="1">
      <c r="E58" s="311"/>
      <c r="J58" s="85"/>
      <c r="K58" s="86"/>
      <c r="L58" s="87"/>
      <c r="M58" s="87"/>
      <c r="N58" s="87"/>
      <c r="O58" s="87"/>
      <c r="P58" s="82"/>
      <c r="Q58" s="82"/>
      <c r="R58" s="82"/>
      <c r="S58" s="82"/>
      <c r="T58" s="82"/>
      <c r="U58" s="82"/>
      <c r="V58" s="82"/>
      <c r="W58" s="82"/>
    </row>
    <row r="59" spans="2:23" s="1" customFormat="1" ht="15" customHeight="1" thickBot="1">
      <c r="B59" s="1" t="str">
        <f>BRONZE!B6</f>
        <v>BRONZE</v>
      </c>
      <c r="D59" s="88"/>
      <c r="E59" s="89"/>
      <c r="F59" s="87"/>
      <c r="G59" s="90"/>
      <c r="H59" s="87"/>
      <c r="I59" s="203" t="str">
        <f>BRONZE!I6</f>
        <v>DATA: 21.02.2007</v>
      </c>
      <c r="J59" s="85"/>
      <c r="K59" s="414" t="s">
        <v>3</v>
      </c>
      <c r="L59" s="414"/>
      <c r="M59" s="414" t="s">
        <v>4</v>
      </c>
      <c r="N59" s="414"/>
      <c r="O59" s="414" t="s">
        <v>5</v>
      </c>
      <c r="P59" s="414"/>
      <c r="Q59" s="414" t="s">
        <v>6</v>
      </c>
      <c r="R59" s="414"/>
      <c r="S59" s="414" t="s">
        <v>7</v>
      </c>
      <c r="T59" s="414"/>
      <c r="U59" s="414" t="s">
        <v>8</v>
      </c>
      <c r="V59" s="414"/>
      <c r="W59" s="82"/>
    </row>
    <row r="60" spans="2:42" s="1" customFormat="1" ht="15" customHeight="1">
      <c r="B60" s="187" t="s">
        <v>11</v>
      </c>
      <c r="C60" s="187" t="s">
        <v>50</v>
      </c>
      <c r="D60" s="188" t="s">
        <v>51</v>
      </c>
      <c r="E60" s="433" t="s">
        <v>46</v>
      </c>
      <c r="F60" s="434"/>
      <c r="G60" s="434"/>
      <c r="H60" s="434"/>
      <c r="I60" s="435"/>
      <c r="J60" s="110"/>
      <c r="K60" s="91" t="s">
        <v>9</v>
      </c>
      <c r="L60" s="92" t="s">
        <v>10</v>
      </c>
      <c r="M60" s="92" t="s">
        <v>9</v>
      </c>
      <c r="N60" s="92" t="s">
        <v>10</v>
      </c>
      <c r="O60" s="92" t="s">
        <v>9</v>
      </c>
      <c r="P60" s="92" t="s">
        <v>10</v>
      </c>
      <c r="Q60" s="92" t="s">
        <v>9</v>
      </c>
      <c r="R60" s="92" t="s">
        <v>10</v>
      </c>
      <c r="S60" s="92" t="s">
        <v>9</v>
      </c>
      <c r="T60" s="92" t="s">
        <v>10</v>
      </c>
      <c r="U60" s="92" t="s">
        <v>9</v>
      </c>
      <c r="V60" s="92" t="s">
        <v>10</v>
      </c>
      <c r="W60" s="82"/>
      <c r="X60" s="342" t="str">
        <f>BRONZE!X5</f>
        <v>P</v>
      </c>
      <c r="Y60" s="343" t="str">
        <f>BRONZE!Y5</f>
        <v>TAÇA DE BRONZE</v>
      </c>
      <c r="Z60" s="343" t="str">
        <f>BRONZE!Z5</f>
        <v>PG</v>
      </c>
      <c r="AA60" s="343" t="str">
        <f>BRONZE!AA5</f>
        <v>J</v>
      </c>
      <c r="AB60" s="343" t="str">
        <f>BRONZE!AB5</f>
        <v>V</v>
      </c>
      <c r="AC60" s="343" t="str">
        <f>BRONZE!AC5</f>
        <v>E</v>
      </c>
      <c r="AD60" s="343" t="str">
        <f>BRONZE!AD5</f>
        <v>D</v>
      </c>
      <c r="AE60" s="343" t="str">
        <f>BRONZE!AE5</f>
        <v>GF</v>
      </c>
      <c r="AF60" s="343" t="str">
        <f>BRONZE!AF5</f>
        <v>GC</v>
      </c>
      <c r="AG60" s="343" t="str">
        <f>BRONZE!AG5</f>
        <v>S</v>
      </c>
      <c r="AH60" s="343" t="str">
        <f>BRONZE!AH5</f>
        <v>Ap%</v>
      </c>
      <c r="AI60" s="343" t="str">
        <f>BRONZE!AI5</f>
        <v>MGF</v>
      </c>
      <c r="AJ60" s="343" t="str">
        <f>BRONZE!AJ5</f>
        <v>MGC</v>
      </c>
      <c r="AK60" s="343" t="str">
        <f>BRONZE!AK5</f>
        <v>GA</v>
      </c>
      <c r="AL60" s="343" t="str">
        <f>BRONZE!AL5</f>
        <v>Indice</v>
      </c>
      <c r="AM60" s="343" t="str">
        <f>BRONZE!AM5</f>
        <v>V%</v>
      </c>
      <c r="AN60" s="343" t="str">
        <f>BRONZE!AN5</f>
        <v>E%</v>
      </c>
      <c r="AO60" s="344" t="str">
        <f>BRONZE!AO5</f>
        <v>D%</v>
      </c>
      <c r="AP60" s="315"/>
    </row>
    <row r="61" spans="2:42" s="1" customFormat="1" ht="15" customHeight="1">
      <c r="B61" s="243" t="str">
        <f>BRONZE!B8</f>
        <v>J 01</v>
      </c>
      <c r="C61" s="243" t="str">
        <f>BRONZE!C8</f>
        <v>B</v>
      </c>
      <c r="D61" s="243" t="str">
        <f>BRONZE!D8</f>
        <v>M1</v>
      </c>
      <c r="E61" s="398" t="str">
        <f>BRONZE!E8</f>
        <v>Luiz Guilherme</v>
      </c>
      <c r="F61" s="243">
        <f>BRONZE!F8</f>
        <v>3</v>
      </c>
      <c r="G61" s="399" t="str">
        <f>BRONZE!G8</f>
        <v>vs</v>
      </c>
      <c r="H61" s="243">
        <f>BRONZE!H8</f>
        <v>1</v>
      </c>
      <c r="I61" s="400" t="str">
        <f>BRONZE!I8</f>
        <v>Michel Benevides</v>
      </c>
      <c r="J61" s="111"/>
      <c r="K61" s="93">
        <f>IF(F61&amp;H61="","",IF(F61=H61,1,IF(F61&gt;H61,3,IF(F61&lt;H61,0))))</f>
        <v>3</v>
      </c>
      <c r="L61" s="93">
        <f>IF(F61&amp;H61="","",IF(H61=F61,1,IF(F61&lt;H61,3,IF(F61&gt;H61,0))))</f>
        <v>0</v>
      </c>
      <c r="M61" s="93">
        <f>IF(F61&amp;H61="","",IF(F61&amp;H61&lt;&gt;"",1))</f>
        <v>1</v>
      </c>
      <c r="N61" s="93">
        <f>IF(F61&amp;H61="","",IF(F61&amp;H61&lt;&gt;"",1))</f>
        <v>1</v>
      </c>
      <c r="O61" s="93">
        <f>IF(F61="","",F61)</f>
        <v>3</v>
      </c>
      <c r="P61" s="93">
        <f>IF(H61="","",H61)</f>
        <v>1</v>
      </c>
      <c r="Q61" s="93">
        <f aca="true" t="shared" si="0" ref="Q61:R66">IF(K61=3,1,0)</f>
        <v>1</v>
      </c>
      <c r="R61" s="93">
        <f t="shared" si="0"/>
        <v>0</v>
      </c>
      <c r="S61" s="93">
        <f aca="true" t="shared" si="1" ref="S61:T66">IF(K61=1,1,0)</f>
        <v>0</v>
      </c>
      <c r="T61" s="93">
        <f t="shared" si="1"/>
        <v>0</v>
      </c>
      <c r="U61" s="93">
        <f aca="true" t="shared" si="2" ref="U61:V66">IF(K61=0,1,0)</f>
        <v>0</v>
      </c>
      <c r="V61" s="93">
        <f t="shared" si="2"/>
        <v>1</v>
      </c>
      <c r="W61" s="82"/>
      <c r="X61" s="345">
        <f>BRONZE!X6</f>
        <v>1</v>
      </c>
      <c r="Y61" s="346" t="str">
        <f>BRONZE!Y6</f>
        <v>Luiz Guilherme</v>
      </c>
      <c r="Z61" s="347">
        <f>BRONZE!Z6</f>
        <v>13</v>
      </c>
      <c r="AA61" s="347">
        <f>BRONZE!AA6</f>
        <v>6</v>
      </c>
      <c r="AB61" s="347">
        <f>BRONZE!AB6</f>
        <v>4</v>
      </c>
      <c r="AC61" s="347">
        <f>BRONZE!AC6</f>
        <v>1</v>
      </c>
      <c r="AD61" s="347">
        <f>BRONZE!AD6</f>
        <v>1</v>
      </c>
      <c r="AE61" s="347">
        <f>BRONZE!AE6</f>
        <v>14</v>
      </c>
      <c r="AF61" s="347">
        <f>BRONZE!AF6</f>
        <v>5</v>
      </c>
      <c r="AG61" s="347">
        <f>BRONZE!AG6</f>
        <v>9</v>
      </c>
      <c r="AH61" s="347">
        <f>BRONZE!AH6</f>
        <v>0.7222222222222222</v>
      </c>
      <c r="AI61" s="347">
        <f>BRONZE!AI6</f>
        <v>2.3333333333333335</v>
      </c>
      <c r="AJ61" s="347">
        <f>BRONZE!AJ6</f>
        <v>0.8333333333333334</v>
      </c>
      <c r="AK61" s="347">
        <f>BRONZE!AK6</f>
        <v>2.8</v>
      </c>
      <c r="AL61" s="347">
        <f>BRONZE!AL6</f>
        <v>2.1666666666666665</v>
      </c>
      <c r="AM61" s="347">
        <f>BRONZE!AM6</f>
        <v>0.6666666666666666</v>
      </c>
      <c r="AN61" s="347">
        <f>BRONZE!AN6</f>
        <v>0.16666666666666666</v>
      </c>
      <c r="AO61" s="348">
        <f>BRONZE!AO6</f>
        <v>0.16666666666666666</v>
      </c>
      <c r="AP61" s="315"/>
    </row>
    <row r="62" spans="2:42" s="1" customFormat="1" ht="15" customHeight="1">
      <c r="B62" s="243" t="str">
        <f>BRONZE!B9</f>
        <v>J 02</v>
      </c>
      <c r="C62" s="243" t="str">
        <f>BRONZE!C9</f>
        <v>B</v>
      </c>
      <c r="D62" s="243" t="str">
        <f>BRONZE!D9</f>
        <v>M2</v>
      </c>
      <c r="E62" s="398" t="str">
        <f>BRONZE!E9</f>
        <v>Edson Fortuna</v>
      </c>
      <c r="F62" s="243">
        <f>BRONZE!F9</f>
        <v>0</v>
      </c>
      <c r="G62" s="399" t="str">
        <f>BRONZE!G9</f>
        <v>vs</v>
      </c>
      <c r="H62" s="243">
        <f>BRONZE!H9</f>
        <v>2</v>
      </c>
      <c r="I62" s="400" t="str">
        <f>BRONZE!I9</f>
        <v>Wilson Benevides</v>
      </c>
      <c r="J62" s="111"/>
      <c r="K62" s="93">
        <f>IF(F62&amp;H62="","",IF(F62=H62,1,IF(F62&gt;H62,3,IF(F62&lt;H62,0))))</f>
        <v>0</v>
      </c>
      <c r="L62" s="93">
        <f>IF(F62&amp;H62="","",IF(H62=F62,1,IF(F62&lt;H62,3,IF(F62&gt;H62,0))))</f>
        <v>3</v>
      </c>
      <c r="M62" s="93">
        <f>IF(F62&amp;H62="","",IF(F62&amp;H62&lt;&gt;"",1))</f>
        <v>1</v>
      </c>
      <c r="N62" s="93">
        <f>IF(F62&amp;H62="","",IF(F62&amp;H62&lt;&gt;"",1))</f>
        <v>1</v>
      </c>
      <c r="O62" s="93">
        <f>IF(F62="","",F62)</f>
        <v>0</v>
      </c>
      <c r="P62" s="93">
        <f>IF(H62="","",H62)</f>
        <v>2</v>
      </c>
      <c r="Q62" s="93">
        <f t="shared" si="0"/>
        <v>0</v>
      </c>
      <c r="R62" s="93">
        <f t="shared" si="0"/>
        <v>1</v>
      </c>
      <c r="S62" s="93">
        <f t="shared" si="1"/>
        <v>0</v>
      </c>
      <c r="T62" s="93">
        <f t="shared" si="1"/>
        <v>0</v>
      </c>
      <c r="U62" s="93">
        <f t="shared" si="2"/>
        <v>1</v>
      </c>
      <c r="V62" s="93">
        <f t="shared" si="2"/>
        <v>0</v>
      </c>
      <c r="W62" s="82"/>
      <c r="X62" s="345">
        <f>BRONZE!X7</f>
        <v>2</v>
      </c>
      <c r="Y62" s="346" t="str">
        <f>BRONZE!Y7</f>
        <v>Edson Fortuna</v>
      </c>
      <c r="Z62" s="347">
        <f>BRONZE!Z7</f>
        <v>12</v>
      </c>
      <c r="AA62" s="347">
        <f>BRONZE!AA7</f>
        <v>6</v>
      </c>
      <c r="AB62" s="347">
        <f>BRONZE!AB7</f>
        <v>4</v>
      </c>
      <c r="AC62" s="347">
        <f>BRONZE!AC7</f>
        <v>0</v>
      </c>
      <c r="AD62" s="347">
        <f>BRONZE!AD7</f>
        <v>2</v>
      </c>
      <c r="AE62" s="347">
        <f>BRONZE!AE7</f>
        <v>12</v>
      </c>
      <c r="AF62" s="347">
        <f>BRONZE!AF7</f>
        <v>7</v>
      </c>
      <c r="AG62" s="347">
        <f>BRONZE!AG7</f>
        <v>5</v>
      </c>
      <c r="AH62" s="347">
        <f>BRONZE!AH7</f>
        <v>0.6666666666666666</v>
      </c>
      <c r="AI62" s="347">
        <f>BRONZE!AI7</f>
        <v>2</v>
      </c>
      <c r="AJ62" s="347">
        <f>BRONZE!AJ7</f>
        <v>1.1666666666666667</v>
      </c>
      <c r="AK62" s="347">
        <f>BRONZE!AK7</f>
        <v>1.7142857142857142</v>
      </c>
      <c r="AL62" s="347">
        <f>BRONZE!AL7</f>
        <v>2</v>
      </c>
      <c r="AM62" s="347">
        <f>BRONZE!AM7</f>
        <v>0.6666666666666666</v>
      </c>
      <c r="AN62" s="347">
        <f>BRONZE!AN7</f>
        <v>0</v>
      </c>
      <c r="AO62" s="348">
        <f>BRONZE!AO7</f>
        <v>0.3333333333333333</v>
      </c>
      <c r="AP62" s="315"/>
    </row>
    <row r="63" spans="2:42" s="1" customFormat="1" ht="15" customHeight="1">
      <c r="B63" s="243" t="str">
        <f>BRONZE!B10</f>
        <v>J 03</v>
      </c>
      <c r="C63" s="243" t="str">
        <f>BRONZE!C10</f>
        <v>B</v>
      </c>
      <c r="D63" s="243" t="str">
        <f>BRONZE!D10</f>
        <v>M3</v>
      </c>
      <c r="E63" s="398" t="str">
        <f>BRONZE!E10</f>
        <v>Lígia Waki</v>
      </c>
      <c r="F63" s="243">
        <f>BRONZE!F10</f>
        <v>3</v>
      </c>
      <c r="G63" s="399" t="str">
        <f>BRONZE!G10</f>
        <v>vs</v>
      </c>
      <c r="H63" s="243">
        <f>BRONZE!H10</f>
        <v>0</v>
      </c>
      <c r="I63" s="400" t="str">
        <f>BRONZE!I10</f>
        <v>Edison Júnior</v>
      </c>
      <c r="J63" s="111"/>
      <c r="K63" s="93">
        <f>IF(F63&amp;H63="","",IF(F63=H63,1,IF(F63&gt;H63,3,IF(F63&lt;H63,0))))</f>
        <v>3</v>
      </c>
      <c r="L63" s="93">
        <f>IF(F63&amp;H63="","",IF(H63=F63,1,IF(F63&lt;H63,3,IF(F63&gt;H63,0))))</f>
        <v>0</v>
      </c>
      <c r="M63" s="93">
        <f>IF(F63&amp;H63="","",IF(F63&amp;H63&lt;&gt;"",1))</f>
        <v>1</v>
      </c>
      <c r="N63" s="93">
        <f>IF(F63&amp;H63="","",IF(F63&amp;H63&lt;&gt;"",1))</f>
        <v>1</v>
      </c>
      <c r="O63" s="93">
        <f>IF(F63="","",F63)</f>
        <v>3</v>
      </c>
      <c r="P63" s="93">
        <f>IF(H63="","",H63)</f>
        <v>0</v>
      </c>
      <c r="Q63" s="93">
        <f t="shared" si="0"/>
        <v>1</v>
      </c>
      <c r="R63" s="93">
        <f t="shared" si="0"/>
        <v>0</v>
      </c>
      <c r="S63" s="93">
        <f t="shared" si="1"/>
        <v>0</v>
      </c>
      <c r="T63" s="93">
        <f t="shared" si="1"/>
        <v>0</v>
      </c>
      <c r="U63" s="93">
        <f t="shared" si="2"/>
        <v>0</v>
      </c>
      <c r="V63" s="93">
        <f t="shared" si="2"/>
        <v>1</v>
      </c>
      <c r="W63" s="82"/>
      <c r="X63" s="345">
        <f>BRONZE!X8</f>
        <v>3</v>
      </c>
      <c r="Y63" s="346" t="str">
        <f>BRONZE!Y8</f>
        <v>Michel Benevides</v>
      </c>
      <c r="Z63" s="347">
        <f>BRONZE!Z8</f>
        <v>11</v>
      </c>
      <c r="AA63" s="347">
        <f>BRONZE!AA8</f>
        <v>6</v>
      </c>
      <c r="AB63" s="347">
        <f>BRONZE!AB8</f>
        <v>3</v>
      </c>
      <c r="AC63" s="347">
        <f>BRONZE!AC8</f>
        <v>2</v>
      </c>
      <c r="AD63" s="347">
        <f>BRONZE!AD8</f>
        <v>1</v>
      </c>
      <c r="AE63" s="347">
        <f>BRONZE!AE8</f>
        <v>12</v>
      </c>
      <c r="AF63" s="347">
        <f>BRONZE!AF8</f>
        <v>7</v>
      </c>
      <c r="AG63" s="347">
        <f>BRONZE!AG8</f>
        <v>5</v>
      </c>
      <c r="AH63" s="347">
        <f>BRONZE!AH8</f>
        <v>0.6111111111111112</v>
      </c>
      <c r="AI63" s="347">
        <f>BRONZE!AI8</f>
        <v>2</v>
      </c>
      <c r="AJ63" s="347">
        <f>BRONZE!AJ8</f>
        <v>1.1666666666666667</v>
      </c>
      <c r="AK63" s="347">
        <f>BRONZE!AK8</f>
        <v>1.7142857142857142</v>
      </c>
      <c r="AL63" s="347">
        <f>BRONZE!AL8</f>
        <v>1.8333333333333333</v>
      </c>
      <c r="AM63" s="347">
        <f>BRONZE!AM8</f>
        <v>0.5</v>
      </c>
      <c r="AN63" s="347">
        <f>BRONZE!AN8</f>
        <v>0.3333333333333333</v>
      </c>
      <c r="AO63" s="348">
        <f>BRONZE!AO8</f>
        <v>0.16666666666666666</v>
      </c>
      <c r="AP63" s="315"/>
    </row>
    <row r="64" spans="2:42" s="1" customFormat="1" ht="15" customHeight="1">
      <c r="B64" s="119"/>
      <c r="C64" s="119"/>
      <c r="D64" s="120"/>
      <c r="E64" s="121"/>
      <c r="F64" s="122"/>
      <c r="G64" s="123"/>
      <c r="H64" s="122"/>
      <c r="I64" s="124"/>
      <c r="J64" s="111"/>
      <c r="K64" s="93" t="e">
        <f>IF(#REF!&amp;#REF!="","",IF(#REF!=#REF!,1,IF(#REF!&gt;#REF!,3,IF(#REF!&lt;#REF!,0))))</f>
        <v>#REF!</v>
      </c>
      <c r="L64" s="93" t="e">
        <f>IF(#REF!&amp;#REF!="","",IF(#REF!=#REF!,1,IF(#REF!&lt;#REF!,3,IF(#REF!&gt;#REF!,0))))</f>
        <v>#REF!</v>
      </c>
      <c r="M64" s="93" t="e">
        <f>IF(#REF!&amp;#REF!="","",IF(#REF!&amp;#REF!&lt;&gt;"",1))</f>
        <v>#REF!</v>
      </c>
      <c r="N64" s="93" t="e">
        <f>IF(#REF!&amp;#REF!="","",IF(#REF!&amp;#REF!&lt;&gt;"",1))</f>
        <v>#REF!</v>
      </c>
      <c r="O64" s="93" t="e">
        <f>IF(#REF!="","",#REF!)</f>
        <v>#REF!</v>
      </c>
      <c r="P64" s="93" t="e">
        <f>IF(#REF!="","",#REF!)</f>
        <v>#REF!</v>
      </c>
      <c r="Q64" s="93" t="e">
        <f t="shared" si="0"/>
        <v>#REF!</v>
      </c>
      <c r="R64" s="93" t="e">
        <f t="shared" si="0"/>
        <v>#REF!</v>
      </c>
      <c r="S64" s="93" t="e">
        <f t="shared" si="1"/>
        <v>#REF!</v>
      </c>
      <c r="T64" s="93" t="e">
        <f t="shared" si="1"/>
        <v>#REF!</v>
      </c>
      <c r="U64" s="93" t="e">
        <f t="shared" si="2"/>
        <v>#REF!</v>
      </c>
      <c r="V64" s="93" t="e">
        <f t="shared" si="2"/>
        <v>#REF!</v>
      </c>
      <c r="W64" s="82"/>
      <c r="X64" s="345">
        <f>BRONZE!X9</f>
        <v>4</v>
      </c>
      <c r="Y64" s="346" t="str">
        <f>BRONZE!Y9</f>
        <v>Wilson Benevides</v>
      </c>
      <c r="Z64" s="347">
        <f>BRONZE!Z9</f>
        <v>10</v>
      </c>
      <c r="AA64" s="347">
        <f>BRONZE!AA9</f>
        <v>6</v>
      </c>
      <c r="AB64" s="347">
        <f>BRONZE!AB9</f>
        <v>3</v>
      </c>
      <c r="AC64" s="347">
        <f>BRONZE!AC9</f>
        <v>1</v>
      </c>
      <c r="AD64" s="347">
        <f>BRONZE!AD9</f>
        <v>2</v>
      </c>
      <c r="AE64" s="347">
        <f>BRONZE!AE9</f>
        <v>11</v>
      </c>
      <c r="AF64" s="347">
        <f>BRONZE!AF9</f>
        <v>10</v>
      </c>
      <c r="AG64" s="347">
        <f>BRONZE!AG9</f>
        <v>1</v>
      </c>
      <c r="AH64" s="347">
        <f>BRONZE!AH9</f>
        <v>0.5555555555555556</v>
      </c>
      <c r="AI64" s="347">
        <f>BRONZE!AI9</f>
        <v>1.8333333333333333</v>
      </c>
      <c r="AJ64" s="347">
        <f>BRONZE!AJ9</f>
        <v>1.6666666666666667</v>
      </c>
      <c r="AK64" s="347">
        <f>BRONZE!AK9</f>
        <v>1.1</v>
      </c>
      <c r="AL64" s="347">
        <f>BRONZE!AL9</f>
        <v>1.6666666666666667</v>
      </c>
      <c r="AM64" s="347">
        <f>BRONZE!AM9</f>
        <v>0.5</v>
      </c>
      <c r="AN64" s="347">
        <f>BRONZE!AN9</f>
        <v>0.16666666666666666</v>
      </c>
      <c r="AO64" s="348">
        <f>BRONZE!AO9</f>
        <v>0.3333333333333333</v>
      </c>
      <c r="AP64" s="315"/>
    </row>
    <row r="65" spans="1:42" s="1" customFormat="1" ht="15" customHeight="1">
      <c r="A65" s="126"/>
      <c r="B65" s="187" t="s">
        <v>11</v>
      </c>
      <c r="C65" s="187" t="s">
        <v>50</v>
      </c>
      <c r="D65" s="188" t="s">
        <v>51</v>
      </c>
      <c r="E65" s="433" t="s">
        <v>47</v>
      </c>
      <c r="F65" s="434"/>
      <c r="G65" s="434"/>
      <c r="H65" s="434"/>
      <c r="I65" s="435"/>
      <c r="J65" s="111"/>
      <c r="K65" s="93" t="e">
        <f>IF(#REF!&amp;#REF!="","",IF(#REF!=#REF!,1,IF(#REF!&gt;#REF!,3,IF(#REF!&lt;#REF!,0))))</f>
        <v>#REF!</v>
      </c>
      <c r="L65" s="93" t="e">
        <f>IF(#REF!&amp;#REF!="","",IF(#REF!=#REF!,1,IF(#REF!&lt;#REF!,3,IF(#REF!&gt;#REF!,0))))</f>
        <v>#REF!</v>
      </c>
      <c r="M65" s="93" t="e">
        <f>IF(#REF!&amp;#REF!="","",IF(#REF!&amp;#REF!&lt;&gt;"",1))</f>
        <v>#REF!</v>
      </c>
      <c r="N65" s="93" t="e">
        <f>IF(#REF!&amp;#REF!="","",IF(#REF!&amp;#REF!&lt;&gt;"",1))</f>
        <v>#REF!</v>
      </c>
      <c r="O65" s="93" t="e">
        <f>IF(#REF!="","",#REF!)</f>
        <v>#REF!</v>
      </c>
      <c r="P65" s="93" t="e">
        <f>IF(#REF!="","",#REF!)</f>
        <v>#REF!</v>
      </c>
      <c r="Q65" s="93" t="e">
        <f t="shared" si="0"/>
        <v>#REF!</v>
      </c>
      <c r="R65" s="93" t="e">
        <f t="shared" si="0"/>
        <v>#REF!</v>
      </c>
      <c r="S65" s="93" t="e">
        <f t="shared" si="1"/>
        <v>#REF!</v>
      </c>
      <c r="T65" s="93" t="e">
        <f t="shared" si="1"/>
        <v>#REF!</v>
      </c>
      <c r="U65" s="93" t="e">
        <f t="shared" si="2"/>
        <v>#REF!</v>
      </c>
      <c r="V65" s="93" t="e">
        <f t="shared" si="2"/>
        <v>#REF!</v>
      </c>
      <c r="W65" s="82"/>
      <c r="X65" s="345">
        <f>BRONZE!X10</f>
        <v>5</v>
      </c>
      <c r="Y65" s="346" t="str">
        <f>BRONZE!Y10</f>
        <v>João Paulo</v>
      </c>
      <c r="Z65" s="347">
        <f>BRONZE!Z10</f>
        <v>8</v>
      </c>
      <c r="AA65" s="347">
        <f>BRONZE!AA10</f>
        <v>6</v>
      </c>
      <c r="AB65" s="347">
        <f>BRONZE!AB10</f>
        <v>2</v>
      </c>
      <c r="AC65" s="347">
        <f>BRONZE!AC10</f>
        <v>2</v>
      </c>
      <c r="AD65" s="347">
        <f>BRONZE!AD10</f>
        <v>2</v>
      </c>
      <c r="AE65" s="347">
        <f>BRONZE!AE10</f>
        <v>10</v>
      </c>
      <c r="AF65" s="347">
        <f>BRONZE!AF10</f>
        <v>10</v>
      </c>
      <c r="AG65" s="347">
        <f>BRONZE!AG10</f>
        <v>0</v>
      </c>
      <c r="AH65" s="347">
        <f>BRONZE!AH10</f>
        <v>0.4444444444444444</v>
      </c>
      <c r="AI65" s="347">
        <f>BRONZE!AI10</f>
        <v>1.6666666666666667</v>
      </c>
      <c r="AJ65" s="347">
        <f>BRONZE!AJ10</f>
        <v>1.6666666666666667</v>
      </c>
      <c r="AK65" s="347">
        <f>BRONZE!AK10</f>
        <v>1</v>
      </c>
      <c r="AL65" s="347">
        <f>BRONZE!AL10</f>
        <v>1.3333333333333333</v>
      </c>
      <c r="AM65" s="347">
        <f>BRONZE!AM10</f>
        <v>0.3333333333333333</v>
      </c>
      <c r="AN65" s="347">
        <f>BRONZE!AN10</f>
        <v>0.3333333333333333</v>
      </c>
      <c r="AO65" s="348">
        <f>BRONZE!AO10</f>
        <v>0.3333333333333333</v>
      </c>
      <c r="AP65" s="315"/>
    </row>
    <row r="66" spans="1:42" s="1" customFormat="1" ht="15" customHeight="1">
      <c r="A66" s="127"/>
      <c r="B66" s="243" t="str">
        <f>BRONZE!B13</f>
        <v>J 04</v>
      </c>
      <c r="C66" s="243" t="str">
        <f>BRONZE!C13</f>
        <v>B</v>
      </c>
      <c r="D66" s="243" t="str">
        <f>BRONZE!D13</f>
        <v>M1</v>
      </c>
      <c r="E66" s="398" t="str">
        <f>BRONZE!E13</f>
        <v>Lígia Waki</v>
      </c>
      <c r="F66" s="243">
        <f>BRONZE!F13</f>
        <v>1</v>
      </c>
      <c r="G66" s="399" t="str">
        <f>BRONZE!G13</f>
        <v>vs</v>
      </c>
      <c r="H66" s="243">
        <f>BRONZE!H13</f>
        <v>2</v>
      </c>
      <c r="I66" s="400" t="str">
        <f>BRONZE!I13</f>
        <v>João Paulo</v>
      </c>
      <c r="J66" s="111"/>
      <c r="K66" s="93" t="e">
        <f>IF(#REF!&amp;#REF!="","",IF(#REF!=#REF!,1,IF(#REF!&gt;#REF!,3,IF(#REF!&lt;#REF!,0))))</f>
        <v>#REF!</v>
      </c>
      <c r="L66" s="93" t="e">
        <f>IF(#REF!&amp;#REF!="","",IF(#REF!=#REF!,1,IF(#REF!&lt;#REF!,3,IF(#REF!&gt;#REF!,0))))</f>
        <v>#REF!</v>
      </c>
      <c r="M66" s="93" t="e">
        <f>IF(#REF!&amp;#REF!="","",IF(#REF!&amp;#REF!&lt;&gt;"",1))</f>
        <v>#REF!</v>
      </c>
      <c r="N66" s="93" t="e">
        <f>IF(#REF!&amp;#REF!="","",IF(#REF!&amp;#REF!&lt;&gt;"",1))</f>
        <v>#REF!</v>
      </c>
      <c r="O66" s="93" t="e">
        <f>IF(#REF!="","",#REF!)</f>
        <v>#REF!</v>
      </c>
      <c r="P66" s="93" t="e">
        <f>IF(#REF!="","",#REF!)</f>
        <v>#REF!</v>
      </c>
      <c r="Q66" s="93" t="e">
        <f t="shared" si="0"/>
        <v>#REF!</v>
      </c>
      <c r="R66" s="93" t="e">
        <f t="shared" si="0"/>
        <v>#REF!</v>
      </c>
      <c r="S66" s="93" t="e">
        <f t="shared" si="1"/>
        <v>#REF!</v>
      </c>
      <c r="T66" s="93" t="e">
        <f t="shared" si="1"/>
        <v>#REF!</v>
      </c>
      <c r="U66" s="93" t="e">
        <f t="shared" si="2"/>
        <v>#REF!</v>
      </c>
      <c r="V66" s="93" t="e">
        <f t="shared" si="2"/>
        <v>#REF!</v>
      </c>
      <c r="W66" s="82"/>
      <c r="X66" s="345">
        <f>BRONZE!X11</f>
        <v>6</v>
      </c>
      <c r="Y66" s="346" t="str">
        <f>BRONZE!Y11</f>
        <v>Lígia Waki</v>
      </c>
      <c r="Z66" s="347">
        <f>BRONZE!Z11</f>
        <v>5</v>
      </c>
      <c r="AA66" s="347">
        <f>BRONZE!AA11</f>
        <v>6</v>
      </c>
      <c r="AB66" s="347">
        <f>BRONZE!AB11</f>
        <v>1</v>
      </c>
      <c r="AC66" s="347">
        <f>BRONZE!AC11</f>
        <v>2</v>
      </c>
      <c r="AD66" s="347">
        <f>BRONZE!AD11</f>
        <v>3</v>
      </c>
      <c r="AE66" s="347">
        <f>BRONZE!AE11</f>
        <v>8</v>
      </c>
      <c r="AF66" s="347">
        <f>BRONZE!AF11</f>
        <v>10</v>
      </c>
      <c r="AG66" s="347">
        <f>BRONZE!AG11</f>
        <v>-2</v>
      </c>
      <c r="AH66" s="347">
        <f>BRONZE!AH11</f>
        <v>0.2777777777777778</v>
      </c>
      <c r="AI66" s="347">
        <f>BRONZE!AI11</f>
        <v>1.3333333333333333</v>
      </c>
      <c r="AJ66" s="347">
        <f>BRONZE!AJ11</f>
        <v>1.6666666666666667</v>
      </c>
      <c r="AK66" s="347">
        <f>BRONZE!AK11</f>
        <v>0.8</v>
      </c>
      <c r="AL66" s="347">
        <f>BRONZE!AL11</f>
        <v>0.8333333333333334</v>
      </c>
      <c r="AM66" s="347">
        <f>BRONZE!AM11</f>
        <v>0.16666666666666666</v>
      </c>
      <c r="AN66" s="347">
        <f>BRONZE!AN11</f>
        <v>0.3333333333333333</v>
      </c>
      <c r="AO66" s="348">
        <f>BRONZE!AO11</f>
        <v>0.5</v>
      </c>
      <c r="AP66" s="315"/>
    </row>
    <row r="67" spans="1:42" s="1" customFormat="1" ht="15" customHeight="1" thickBot="1">
      <c r="A67" s="127"/>
      <c r="B67" s="243" t="str">
        <f>BRONZE!B14</f>
        <v>J 05</v>
      </c>
      <c r="C67" s="243" t="str">
        <f>BRONZE!C14</f>
        <v>B</v>
      </c>
      <c r="D67" s="243" t="str">
        <f>BRONZE!D14</f>
        <v>M2</v>
      </c>
      <c r="E67" s="398" t="str">
        <f>BRONZE!E14</f>
        <v>Edison Júnior</v>
      </c>
      <c r="F67" s="243">
        <f>BRONZE!F14</f>
        <v>0</v>
      </c>
      <c r="G67" s="399" t="str">
        <f>BRONZE!G14</f>
        <v>vs</v>
      </c>
      <c r="H67" s="243">
        <f>BRONZE!H14</f>
        <v>3</v>
      </c>
      <c r="I67" s="400" t="str">
        <f>BRONZE!I14</f>
        <v>Michel Benevides</v>
      </c>
      <c r="J67" s="125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82"/>
      <c r="X67" s="349">
        <f>BRONZE!X12</f>
        <v>7</v>
      </c>
      <c r="Y67" s="350" t="str">
        <f>BRONZE!Y12</f>
        <v>Edison Júnior</v>
      </c>
      <c r="Z67" s="351">
        <f>BRONZE!Z12</f>
        <v>0</v>
      </c>
      <c r="AA67" s="351">
        <f>BRONZE!AA12</f>
        <v>6</v>
      </c>
      <c r="AB67" s="351">
        <f>BRONZE!AB12</f>
        <v>0</v>
      </c>
      <c r="AC67" s="351">
        <f>BRONZE!AC12</f>
        <v>0</v>
      </c>
      <c r="AD67" s="351">
        <f>BRONZE!AD12</f>
        <v>6</v>
      </c>
      <c r="AE67" s="351">
        <f>BRONZE!AE12</f>
        <v>0</v>
      </c>
      <c r="AF67" s="351">
        <f>BRONZE!AF12</f>
        <v>18</v>
      </c>
      <c r="AG67" s="351">
        <f>BRONZE!AG12</f>
        <v>-18</v>
      </c>
      <c r="AH67" s="351">
        <f>BRONZE!AH12</f>
        <v>0</v>
      </c>
      <c r="AI67" s="351">
        <f>BRONZE!AI12</f>
        <v>0</v>
      </c>
      <c r="AJ67" s="351">
        <f>BRONZE!AJ12</f>
        <v>3</v>
      </c>
      <c r="AK67" s="351">
        <f>BRONZE!AK12</f>
        <v>0</v>
      </c>
      <c r="AL67" s="351">
        <f>BRONZE!AL12</f>
        <v>0</v>
      </c>
      <c r="AM67" s="351">
        <f>BRONZE!AM12</f>
        <v>0</v>
      </c>
      <c r="AN67" s="351">
        <f>BRONZE!AN12</f>
        <v>0</v>
      </c>
      <c r="AO67" s="352">
        <f>BRONZE!AO12</f>
        <v>1</v>
      </c>
      <c r="AP67" s="315"/>
    </row>
    <row r="68" spans="1:28" s="1" customFormat="1" ht="15" customHeight="1">
      <c r="A68" s="127"/>
      <c r="B68" s="243" t="str">
        <f>BRONZE!B15</f>
        <v>J 06</v>
      </c>
      <c r="C68" s="243" t="str">
        <f>BRONZE!C15</f>
        <v>B</v>
      </c>
      <c r="D68" s="243" t="str">
        <f>BRONZE!D15</f>
        <v>M3</v>
      </c>
      <c r="E68" s="398" t="str">
        <f>BRONZE!E15</f>
        <v>Wilson Benevides</v>
      </c>
      <c r="F68" s="243">
        <f>BRONZE!F15</f>
        <v>0</v>
      </c>
      <c r="G68" s="399" t="str">
        <f>BRONZE!G15</f>
        <v>vs</v>
      </c>
      <c r="H68" s="243">
        <f>BRONZE!H15</f>
        <v>3</v>
      </c>
      <c r="I68" s="400" t="str">
        <f>BRONZE!I15</f>
        <v>Luiz Guilherme</v>
      </c>
      <c r="J68" s="110"/>
      <c r="K68" s="91" t="s">
        <v>9</v>
      </c>
      <c r="L68" s="92" t="s">
        <v>10</v>
      </c>
      <c r="M68" s="92" t="s">
        <v>9</v>
      </c>
      <c r="N68" s="92" t="s">
        <v>10</v>
      </c>
      <c r="O68" s="92" t="s">
        <v>9</v>
      </c>
      <c r="P68" s="92" t="s">
        <v>10</v>
      </c>
      <c r="Q68" s="92" t="s">
        <v>9</v>
      </c>
      <c r="R68" s="92" t="s">
        <v>10</v>
      </c>
      <c r="S68" s="92" t="s">
        <v>9</v>
      </c>
      <c r="T68" s="92" t="s">
        <v>10</v>
      </c>
      <c r="U68" s="92" t="s">
        <v>9</v>
      </c>
      <c r="V68" s="92" t="s">
        <v>10</v>
      </c>
      <c r="W68" s="143"/>
      <c r="X68" s="439"/>
      <c r="Y68" s="440"/>
      <c r="Z68" s="72"/>
      <c r="AA68" s="72"/>
      <c r="AB68" s="72"/>
    </row>
    <row r="69" spans="1:23" s="1" customFormat="1" ht="15" customHeight="1">
      <c r="A69" s="127"/>
      <c r="B69" s="4"/>
      <c r="C69" s="4"/>
      <c r="D69" s="94"/>
      <c r="E69" s="41"/>
      <c r="F69" s="96"/>
      <c r="G69" s="97"/>
      <c r="H69" s="96"/>
      <c r="I69" s="98"/>
      <c r="J69" s="111"/>
      <c r="K69" s="93" t="e">
        <f>IF(#REF!&amp;#REF!="","",IF(#REF!=#REF!,1,IF(#REF!&gt;#REF!,3,IF(#REF!&lt;#REF!,0))))</f>
        <v>#REF!</v>
      </c>
      <c r="L69" s="93" t="e">
        <f>IF(#REF!&amp;#REF!="","",IF(#REF!=#REF!,1,IF(#REF!&lt;#REF!,3,IF(#REF!&gt;#REF!,0))))</f>
        <v>#REF!</v>
      </c>
      <c r="M69" s="93" t="e">
        <f>IF(#REF!&amp;#REF!="","",IF(#REF!&amp;#REF!&lt;&gt;"",1))</f>
        <v>#REF!</v>
      </c>
      <c r="N69" s="93" t="e">
        <f>IF(#REF!&amp;#REF!="","",IF(#REF!&amp;#REF!&lt;&gt;"",1))</f>
        <v>#REF!</v>
      </c>
      <c r="O69" s="93" t="e">
        <f>IF(#REF!="","",#REF!)</f>
        <v>#REF!</v>
      </c>
      <c r="P69" s="93" t="e">
        <f>IF(#REF!="","",#REF!)</f>
        <v>#REF!</v>
      </c>
      <c r="Q69" s="93" t="e">
        <f aca="true" t="shared" si="3" ref="Q69:R71">IF(K69=3,1,0)</f>
        <v>#REF!</v>
      </c>
      <c r="R69" s="93" t="e">
        <f t="shared" si="3"/>
        <v>#REF!</v>
      </c>
      <c r="S69" s="93" t="e">
        <f aca="true" t="shared" si="4" ref="S69:T71">IF(K69=1,1,0)</f>
        <v>#REF!</v>
      </c>
      <c r="T69" s="93" t="e">
        <f t="shared" si="4"/>
        <v>#REF!</v>
      </c>
      <c r="U69" s="93" t="e">
        <f aca="true" t="shared" si="5" ref="U69:V71">IF(K69=0,1,0)</f>
        <v>#REF!</v>
      </c>
      <c r="V69" s="93" t="e">
        <f t="shared" si="5"/>
        <v>#REF!</v>
      </c>
      <c r="W69" s="95"/>
    </row>
    <row r="70" spans="1:25" s="1" customFormat="1" ht="15" customHeight="1">
      <c r="A70" s="127"/>
      <c r="B70" s="187" t="s">
        <v>11</v>
      </c>
      <c r="C70" s="187" t="s">
        <v>50</v>
      </c>
      <c r="D70" s="188" t="s">
        <v>51</v>
      </c>
      <c r="E70" s="433" t="s">
        <v>48</v>
      </c>
      <c r="F70" s="434"/>
      <c r="G70" s="434"/>
      <c r="H70" s="434"/>
      <c r="I70" s="435"/>
      <c r="J70" s="111"/>
      <c r="K70" s="93" t="e">
        <f>IF(#REF!&amp;#REF!="","",IF(#REF!=#REF!,1,IF(#REF!&gt;#REF!,3,IF(#REF!&lt;#REF!,0))))</f>
        <v>#REF!</v>
      </c>
      <c r="L70" s="93" t="e">
        <f>IF(#REF!&amp;#REF!="","",IF(#REF!=#REF!,1,IF(#REF!&lt;#REF!,3,IF(#REF!&gt;#REF!,0))))</f>
        <v>#REF!</v>
      </c>
      <c r="M70" s="93" t="e">
        <f>IF(#REF!&amp;#REF!="","",IF(#REF!&amp;#REF!&lt;&gt;"",1))</f>
        <v>#REF!</v>
      </c>
      <c r="N70" s="93" t="e">
        <f>IF(#REF!&amp;#REF!="","",IF(#REF!&amp;#REF!&lt;&gt;"",1))</f>
        <v>#REF!</v>
      </c>
      <c r="O70" s="93" t="e">
        <f>IF(#REF!="","",#REF!)</f>
        <v>#REF!</v>
      </c>
      <c r="P70" s="93" t="e">
        <f>IF(#REF!="","",#REF!)</f>
        <v>#REF!</v>
      </c>
      <c r="Q70" s="93" t="e">
        <f t="shared" si="3"/>
        <v>#REF!</v>
      </c>
      <c r="R70" s="93" t="e">
        <f t="shared" si="3"/>
        <v>#REF!</v>
      </c>
      <c r="S70" s="93" t="e">
        <f t="shared" si="4"/>
        <v>#REF!</v>
      </c>
      <c r="T70" s="93" t="e">
        <f t="shared" si="4"/>
        <v>#REF!</v>
      </c>
      <c r="U70" s="93" t="e">
        <f t="shared" si="5"/>
        <v>#REF!</v>
      </c>
      <c r="V70" s="93" t="e">
        <f t="shared" si="5"/>
        <v>#REF!</v>
      </c>
      <c r="W70" s="95"/>
      <c r="Y70" s="155"/>
    </row>
    <row r="71" spans="1:23" s="1" customFormat="1" ht="15" customHeight="1">
      <c r="A71" s="127"/>
      <c r="B71" s="243" t="str">
        <f>BRONZE!B18</f>
        <v>J 07</v>
      </c>
      <c r="C71" s="243" t="str">
        <f>BRONZE!C18</f>
        <v>B</v>
      </c>
      <c r="D71" s="243" t="str">
        <f>BRONZE!D18</f>
        <v>M1</v>
      </c>
      <c r="E71" s="398" t="str">
        <f>BRONZE!E18</f>
        <v>Edson Fortuna</v>
      </c>
      <c r="F71" s="243">
        <f>BRONZE!F18</f>
        <v>3</v>
      </c>
      <c r="G71" s="399" t="str">
        <f>BRONZE!G18</f>
        <v>vs</v>
      </c>
      <c r="H71" s="243">
        <f>BRONZE!H18</f>
        <v>0</v>
      </c>
      <c r="I71" s="400" t="str">
        <f>BRONZE!I18</f>
        <v>Edison Júnior</v>
      </c>
      <c r="J71" s="111"/>
      <c r="K71" s="93" t="e">
        <f>IF(#REF!&amp;#REF!="","",IF(#REF!=#REF!,1,IF(#REF!&gt;#REF!,3,IF(#REF!&lt;#REF!,0))))</f>
        <v>#REF!</v>
      </c>
      <c r="L71" s="93" t="e">
        <f>IF(#REF!&amp;#REF!="","",IF(#REF!=#REF!,1,IF(#REF!&lt;#REF!,3,IF(#REF!&gt;#REF!,0))))</f>
        <v>#REF!</v>
      </c>
      <c r="M71" s="93" t="e">
        <f>IF(#REF!&amp;#REF!="","",IF(#REF!&amp;#REF!&lt;&gt;"",1))</f>
        <v>#REF!</v>
      </c>
      <c r="N71" s="93" t="e">
        <f>IF(#REF!&amp;#REF!="","",IF(#REF!&amp;#REF!&lt;&gt;"",1))</f>
        <v>#REF!</v>
      </c>
      <c r="O71" s="93" t="e">
        <f>IF(#REF!="","",#REF!)</f>
        <v>#REF!</v>
      </c>
      <c r="P71" s="93" t="e">
        <f>IF(#REF!="","",#REF!)</f>
        <v>#REF!</v>
      </c>
      <c r="Q71" s="93" t="e">
        <f t="shared" si="3"/>
        <v>#REF!</v>
      </c>
      <c r="R71" s="93" t="e">
        <f t="shared" si="3"/>
        <v>#REF!</v>
      </c>
      <c r="S71" s="93" t="e">
        <f t="shared" si="4"/>
        <v>#REF!</v>
      </c>
      <c r="T71" s="93" t="e">
        <f t="shared" si="4"/>
        <v>#REF!</v>
      </c>
      <c r="U71" s="93" t="e">
        <f t="shared" si="5"/>
        <v>#REF!</v>
      </c>
      <c r="V71" s="93" t="e">
        <f t="shared" si="5"/>
        <v>#REF!</v>
      </c>
      <c r="W71" s="95"/>
    </row>
    <row r="72" spans="1:23" s="1" customFormat="1" ht="15" customHeight="1">
      <c r="A72" s="127"/>
      <c r="B72" s="243" t="str">
        <f>BRONZE!B19</f>
        <v>J 08</v>
      </c>
      <c r="C72" s="243" t="str">
        <f>BRONZE!C19</f>
        <v>B</v>
      </c>
      <c r="D72" s="243" t="str">
        <f>BRONZE!D19</f>
        <v>M2</v>
      </c>
      <c r="E72" s="398" t="str">
        <f>BRONZE!E19</f>
        <v>João Paulo</v>
      </c>
      <c r="F72" s="243">
        <f>BRONZE!F19</f>
        <v>0</v>
      </c>
      <c r="G72" s="399" t="str">
        <f>BRONZE!G19</f>
        <v>vs</v>
      </c>
      <c r="H72" s="243">
        <f>BRONZE!H19</f>
        <v>2</v>
      </c>
      <c r="I72" s="400" t="str">
        <f>BRONZE!I19</f>
        <v>Luiz Guilherme</v>
      </c>
      <c r="J72" s="128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129"/>
    </row>
    <row r="73" spans="1:23" s="1" customFormat="1" ht="15" customHeight="1">
      <c r="A73" s="127"/>
      <c r="B73" s="243" t="str">
        <f>BRONZE!B20</f>
        <v>J 09</v>
      </c>
      <c r="C73" s="243" t="str">
        <f>BRONZE!C20</f>
        <v>B</v>
      </c>
      <c r="D73" s="243" t="str">
        <f>BRONZE!D20</f>
        <v>M3</v>
      </c>
      <c r="E73" s="398" t="str">
        <f>BRONZE!E20</f>
        <v>Michel Benevides</v>
      </c>
      <c r="F73" s="243">
        <f>BRONZE!F20</f>
        <v>0</v>
      </c>
      <c r="G73" s="399" t="str">
        <f>BRONZE!G20</f>
        <v>vs</v>
      </c>
      <c r="H73" s="243">
        <f>BRONZE!H20</f>
        <v>0</v>
      </c>
      <c r="I73" s="400" t="str">
        <f>BRONZE!I20</f>
        <v>Lígia Waki</v>
      </c>
      <c r="J73" s="110"/>
      <c r="K73" s="91" t="s">
        <v>9</v>
      </c>
      <c r="L73" s="92" t="s">
        <v>10</v>
      </c>
      <c r="M73" s="92" t="s">
        <v>9</v>
      </c>
      <c r="N73" s="92" t="s">
        <v>10</v>
      </c>
      <c r="O73" s="92" t="s">
        <v>9</v>
      </c>
      <c r="P73" s="92" t="s">
        <v>10</v>
      </c>
      <c r="Q73" s="92" t="s">
        <v>9</v>
      </c>
      <c r="R73" s="92" t="s">
        <v>10</v>
      </c>
      <c r="S73" s="92" t="s">
        <v>9</v>
      </c>
      <c r="T73" s="92" t="s">
        <v>10</v>
      </c>
      <c r="U73" s="92" t="s">
        <v>9</v>
      </c>
      <c r="V73" s="92" t="s">
        <v>10</v>
      </c>
      <c r="W73" s="95"/>
    </row>
    <row r="74" spans="1:23" s="1" customFormat="1" ht="15" customHeight="1">
      <c r="A74" s="127"/>
      <c r="B74" s="4"/>
      <c r="C74" s="4"/>
      <c r="D74" s="130"/>
      <c r="E74" s="108"/>
      <c r="F74" s="108"/>
      <c r="G74" s="108"/>
      <c r="H74" s="108"/>
      <c r="I74" s="109"/>
      <c r="J74" s="111"/>
      <c r="K74" s="93">
        <f>IF(F71&amp;H71="","",IF(F71=H71,1,IF(F71&gt;H71,3,IF(F71&lt;H71,0))))</f>
        <v>3</v>
      </c>
      <c r="L74" s="93">
        <f>IF(F71&amp;H71="","",IF(H71=F71,1,IF(F71&lt;H71,3,IF(F71&gt;H71,0))))</f>
        <v>0</v>
      </c>
      <c r="M74" s="93">
        <f>IF(F71&amp;H71="","",IF(F71&amp;H71&lt;&gt;"",1))</f>
        <v>1</v>
      </c>
      <c r="N74" s="93">
        <f>IF(F71&amp;H71="","",IF(F71&amp;H71&lt;&gt;"",1))</f>
        <v>1</v>
      </c>
      <c r="O74" s="93">
        <f>IF(F71="","",F71)</f>
        <v>3</v>
      </c>
      <c r="P74" s="93">
        <f>IF(H71="","",H71)</f>
        <v>0</v>
      </c>
      <c r="Q74" s="93">
        <f aca="true" t="shared" si="6" ref="Q74:R78">IF(K74=3,1,0)</f>
        <v>1</v>
      </c>
      <c r="R74" s="93">
        <f t="shared" si="6"/>
        <v>0</v>
      </c>
      <c r="S74" s="93">
        <f aca="true" t="shared" si="7" ref="S74:T78">IF(K74=1,1,0)</f>
        <v>0</v>
      </c>
      <c r="T74" s="93">
        <f t="shared" si="7"/>
        <v>0</v>
      </c>
      <c r="U74" s="93">
        <f aca="true" t="shared" si="8" ref="U74:V78">IF(K74=0,1,0)</f>
        <v>0</v>
      </c>
      <c r="V74" s="93">
        <f t="shared" si="8"/>
        <v>1</v>
      </c>
      <c r="W74" s="95"/>
    </row>
    <row r="75" spans="1:34" s="1" customFormat="1" ht="15" customHeight="1">
      <c r="A75" s="127"/>
      <c r="B75" s="187" t="s">
        <v>11</v>
      </c>
      <c r="C75" s="187" t="s">
        <v>50</v>
      </c>
      <c r="D75" s="188" t="s">
        <v>51</v>
      </c>
      <c r="E75" s="433" t="s">
        <v>54</v>
      </c>
      <c r="F75" s="434"/>
      <c r="G75" s="434"/>
      <c r="H75" s="434"/>
      <c r="I75" s="435"/>
      <c r="J75" s="111"/>
      <c r="K75" s="93">
        <f>IF(F72&amp;H72="","",IF(F72=H72,1,IF(F72&gt;H72,3,IF(F72&lt;H72,0))))</f>
        <v>0</v>
      </c>
      <c r="L75" s="93">
        <f>IF(F72&amp;H72="","",IF(H72=F72,1,IF(F72&lt;H72,3,IF(F72&gt;H72,0))))</f>
        <v>3</v>
      </c>
      <c r="M75" s="93">
        <f>IF(F72&amp;H72="","",IF(F72&amp;H72&lt;&gt;"",1))</f>
        <v>1</v>
      </c>
      <c r="N75" s="93">
        <f>IF(F72&amp;H72="","",IF(F72&amp;H72&lt;&gt;"",1))</f>
        <v>1</v>
      </c>
      <c r="O75" s="93">
        <f>IF(F72="","",F72)</f>
        <v>0</v>
      </c>
      <c r="P75" s="93">
        <f>IF(H72="","",H72)</f>
        <v>2</v>
      </c>
      <c r="Q75" s="93">
        <f t="shared" si="6"/>
        <v>0</v>
      </c>
      <c r="R75" s="93">
        <f t="shared" si="6"/>
        <v>1</v>
      </c>
      <c r="S75" s="93">
        <f t="shared" si="7"/>
        <v>0</v>
      </c>
      <c r="T75" s="93">
        <f t="shared" si="7"/>
        <v>0</v>
      </c>
      <c r="U75" s="93">
        <f t="shared" si="8"/>
        <v>1</v>
      </c>
      <c r="V75" s="93">
        <f t="shared" si="8"/>
        <v>0</v>
      </c>
      <c r="W75" s="95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1:34" s="1" customFormat="1" ht="15" customHeight="1">
      <c r="A76" s="127"/>
      <c r="B76" s="243" t="str">
        <f>BRONZE!B23</f>
        <v>J 10</v>
      </c>
      <c r="C76" s="243" t="str">
        <f>BRONZE!C23</f>
        <v>B</v>
      </c>
      <c r="D76" s="243" t="str">
        <f>BRONZE!D23</f>
        <v>M1</v>
      </c>
      <c r="E76" s="398" t="str">
        <f>BRONZE!E23</f>
        <v>João Paulo</v>
      </c>
      <c r="F76" s="243">
        <f>BRONZE!F23</f>
        <v>3</v>
      </c>
      <c r="G76" s="399" t="str">
        <f>BRONZE!G23</f>
        <v>vs</v>
      </c>
      <c r="H76" s="243">
        <f>BRONZE!H23</f>
        <v>0</v>
      </c>
      <c r="I76" s="400" t="str">
        <f>BRONZE!I23</f>
        <v>Edison Júnior</v>
      </c>
      <c r="J76" s="111"/>
      <c r="K76" s="93">
        <f>IF(F73&amp;H73="","",IF(F73=H73,1,IF(F73&gt;H73,3,IF(F73&lt;H73,0))))</f>
        <v>1</v>
      </c>
      <c r="L76" s="93">
        <f>IF(F73&amp;H73="","",IF(H73=F73,1,IF(F73&lt;H73,3,IF(F73&gt;H73,0))))</f>
        <v>1</v>
      </c>
      <c r="M76" s="93">
        <f>IF(F73&amp;H73="","",IF(F73&amp;H73&lt;&gt;"",1))</f>
        <v>1</v>
      </c>
      <c r="N76" s="93">
        <f>IF(F73&amp;H73="","",IF(F73&amp;H73&lt;&gt;"",1))</f>
        <v>1</v>
      </c>
      <c r="O76" s="93">
        <f>IF(F73="","",F73)</f>
        <v>0</v>
      </c>
      <c r="P76" s="93">
        <f>IF(H73="","",H73)</f>
        <v>0</v>
      </c>
      <c r="Q76" s="93">
        <f t="shared" si="6"/>
        <v>0</v>
      </c>
      <c r="R76" s="93">
        <f t="shared" si="6"/>
        <v>0</v>
      </c>
      <c r="S76" s="93">
        <f t="shared" si="7"/>
        <v>1</v>
      </c>
      <c r="T76" s="93">
        <f t="shared" si="7"/>
        <v>1</v>
      </c>
      <c r="U76" s="93">
        <f t="shared" si="8"/>
        <v>0</v>
      </c>
      <c r="V76" s="93">
        <f t="shared" si="8"/>
        <v>0</v>
      </c>
      <c r="W76" s="95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1:34" s="1" customFormat="1" ht="15" customHeight="1">
      <c r="A77" s="127"/>
      <c r="B77" s="243" t="str">
        <f>BRONZE!B24</f>
        <v>J 11</v>
      </c>
      <c r="C77" s="243" t="str">
        <f>BRONZE!C24</f>
        <v>B</v>
      </c>
      <c r="D77" s="243" t="str">
        <f>BRONZE!D24</f>
        <v>M2</v>
      </c>
      <c r="E77" s="398" t="str">
        <f>BRONZE!E24</f>
        <v>Lígia Waki</v>
      </c>
      <c r="F77" s="243">
        <f>BRONZE!F24</f>
        <v>1</v>
      </c>
      <c r="G77" s="399" t="str">
        <f>BRONZE!G24</f>
        <v>vs</v>
      </c>
      <c r="H77" s="243">
        <f>BRONZE!H24</f>
        <v>4</v>
      </c>
      <c r="I77" s="400" t="str">
        <f>BRONZE!I24</f>
        <v>Edson Fortuna</v>
      </c>
      <c r="J77" s="111"/>
      <c r="K77" s="93" t="e">
        <f>IF(#REF!&amp;#REF!="","",IF(#REF!=#REF!,1,IF(#REF!&gt;#REF!,3,IF(#REF!&lt;#REF!,0))))</f>
        <v>#REF!</v>
      </c>
      <c r="L77" s="93" t="e">
        <f>IF(#REF!&amp;#REF!="","",IF(#REF!=#REF!,1,IF(#REF!&lt;#REF!,3,IF(#REF!&gt;#REF!,0))))</f>
        <v>#REF!</v>
      </c>
      <c r="M77" s="93" t="e">
        <f>IF(#REF!&amp;#REF!="","",IF(#REF!&amp;#REF!&lt;&gt;"",1))</f>
        <v>#REF!</v>
      </c>
      <c r="N77" s="93" t="e">
        <f>IF(#REF!&amp;#REF!="","",IF(#REF!&amp;#REF!&lt;&gt;"",1))</f>
        <v>#REF!</v>
      </c>
      <c r="O77" s="93" t="e">
        <f>IF(#REF!="","",#REF!)</f>
        <v>#REF!</v>
      </c>
      <c r="P77" s="93" t="e">
        <f>IF(#REF!="","",#REF!)</f>
        <v>#REF!</v>
      </c>
      <c r="Q77" s="93" t="e">
        <f t="shared" si="6"/>
        <v>#REF!</v>
      </c>
      <c r="R77" s="93" t="e">
        <f t="shared" si="6"/>
        <v>#REF!</v>
      </c>
      <c r="S77" s="93" t="e">
        <f t="shared" si="7"/>
        <v>#REF!</v>
      </c>
      <c r="T77" s="93" t="e">
        <f t="shared" si="7"/>
        <v>#REF!</v>
      </c>
      <c r="U77" s="93" t="e">
        <f t="shared" si="8"/>
        <v>#REF!</v>
      </c>
      <c r="V77" s="93" t="e">
        <f t="shared" si="8"/>
        <v>#REF!</v>
      </c>
      <c r="W77" s="95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1:34" s="1" customFormat="1" ht="15" customHeight="1">
      <c r="A78" s="127"/>
      <c r="B78" s="243" t="str">
        <f>BRONZE!B25</f>
        <v>J 12</v>
      </c>
      <c r="C78" s="243" t="str">
        <f>BRONZE!C25</f>
        <v>B</v>
      </c>
      <c r="D78" s="243" t="str">
        <f>BRONZE!D25</f>
        <v>M3</v>
      </c>
      <c r="E78" s="398" t="str">
        <f>BRONZE!E25</f>
        <v>Michel Benevides</v>
      </c>
      <c r="F78" s="243">
        <f>BRONZE!F25</f>
        <v>3</v>
      </c>
      <c r="G78" s="399" t="str">
        <f>BRONZE!G25</f>
        <v>vs</v>
      </c>
      <c r="H78" s="243">
        <f>BRONZE!H25</f>
        <v>1</v>
      </c>
      <c r="I78" s="400" t="str">
        <f>BRONZE!I25</f>
        <v>Wilson Benevides</v>
      </c>
      <c r="J78" s="111"/>
      <c r="K78" s="93" t="e">
        <f>IF(#REF!&amp;#REF!="","",IF(#REF!=#REF!,1,IF(#REF!&gt;#REF!,3,IF(#REF!&lt;#REF!,0))))</f>
        <v>#REF!</v>
      </c>
      <c r="L78" s="93" t="e">
        <f>IF(#REF!&amp;#REF!="","",IF(#REF!=#REF!,1,IF(#REF!&lt;#REF!,3,IF(#REF!&gt;#REF!,0))))</f>
        <v>#REF!</v>
      </c>
      <c r="M78" s="93" t="e">
        <f>IF(#REF!&amp;#REF!="","",IF(#REF!&amp;#REF!&lt;&gt;"",1))</f>
        <v>#REF!</v>
      </c>
      <c r="N78" s="93" t="e">
        <f>IF(#REF!&amp;#REF!="","",IF(#REF!&amp;#REF!&lt;&gt;"",1))</f>
        <v>#REF!</v>
      </c>
      <c r="O78" s="93" t="e">
        <f>IF(#REF!="","",#REF!)</f>
        <v>#REF!</v>
      </c>
      <c r="P78" s="93" t="e">
        <f>IF(#REF!="","",#REF!)</f>
        <v>#REF!</v>
      </c>
      <c r="Q78" s="93" t="e">
        <f t="shared" si="6"/>
        <v>#REF!</v>
      </c>
      <c r="R78" s="93" t="e">
        <f t="shared" si="6"/>
        <v>#REF!</v>
      </c>
      <c r="S78" s="93" t="e">
        <f t="shared" si="7"/>
        <v>#REF!</v>
      </c>
      <c r="T78" s="93" t="e">
        <f t="shared" si="7"/>
        <v>#REF!</v>
      </c>
      <c r="U78" s="93" t="e">
        <f t="shared" si="8"/>
        <v>#REF!</v>
      </c>
      <c r="V78" s="93" t="e">
        <f t="shared" si="8"/>
        <v>#REF!</v>
      </c>
      <c r="W78" s="95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1:34" s="1" customFormat="1" ht="15" customHeight="1">
      <c r="A79" s="127"/>
      <c r="B79" s="189"/>
      <c r="C79" s="189"/>
      <c r="D79" s="189"/>
      <c r="E79" s="194"/>
      <c r="F79" s="189"/>
      <c r="G79" s="193"/>
      <c r="H79" s="189"/>
      <c r="I79" s="195"/>
      <c r="J79" s="99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5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1:34" s="1" customFormat="1" ht="15" customHeight="1">
      <c r="A80" s="127"/>
      <c r="B80" s="188" t="str">
        <f>BRONZE!B27</f>
        <v>J</v>
      </c>
      <c r="C80" s="188" t="str">
        <f>BRONZE!C27</f>
        <v>CH</v>
      </c>
      <c r="D80" s="188" t="str">
        <f>BRONZE!D27</f>
        <v>M</v>
      </c>
      <c r="E80" s="436" t="str">
        <f>BRONZE!E27</f>
        <v>5ª Rodada</v>
      </c>
      <c r="F80" s="437"/>
      <c r="G80" s="437"/>
      <c r="H80" s="437"/>
      <c r="I80" s="438"/>
      <c r="J80" s="99"/>
      <c r="K80" s="93" t="e">
        <f>IF(#REF!&amp;#REF!="","",IF(#REF!=#REF!,1,IF(#REF!&gt;#REF!,3,IF(#REF!&lt;#REF!,0))))</f>
        <v>#REF!</v>
      </c>
      <c r="L80" s="93" t="e">
        <f>IF(#REF!&amp;#REF!="","",IF(#REF!=#REF!,1,IF(#REF!&lt;#REF!,3,IF(#REF!&gt;#REF!,0))))</f>
        <v>#REF!</v>
      </c>
      <c r="M80" s="93" t="e">
        <f>IF(#REF!&amp;#REF!="","",IF(#REF!&amp;#REF!&lt;&gt;"",1))</f>
        <v>#REF!</v>
      </c>
      <c r="N80" s="93" t="e">
        <f>IF(#REF!&amp;#REF!="","",IF(#REF!&amp;#REF!&lt;&gt;"",1))</f>
        <v>#REF!</v>
      </c>
      <c r="O80" s="93" t="e">
        <f>IF(#REF!="","",#REF!)</f>
        <v>#REF!</v>
      </c>
      <c r="P80" s="93" t="e">
        <f>IF(#REF!="","",#REF!)</f>
        <v>#REF!</v>
      </c>
      <c r="Q80" s="93" t="e">
        <f aca="true" t="shared" si="9" ref="Q80:R83">IF(K80=3,1,0)</f>
        <v>#REF!</v>
      </c>
      <c r="R80" s="93" t="e">
        <f t="shared" si="9"/>
        <v>#REF!</v>
      </c>
      <c r="S80" s="93" t="e">
        <f aca="true" t="shared" si="10" ref="S80:T83">IF(K80=1,1,0)</f>
        <v>#REF!</v>
      </c>
      <c r="T80" s="93" t="e">
        <f t="shared" si="10"/>
        <v>#REF!</v>
      </c>
      <c r="U80" s="93" t="e">
        <f aca="true" t="shared" si="11" ref="U80:V83">IF(K80=0,1,0)</f>
        <v>#REF!</v>
      </c>
      <c r="V80" s="93" t="e">
        <f t="shared" si="11"/>
        <v>#REF!</v>
      </c>
      <c r="W80" s="95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1:34" s="1" customFormat="1" ht="15" customHeight="1">
      <c r="A81" s="127"/>
      <c r="B81" s="243" t="str">
        <f>BRONZE!B28</f>
        <v>J 13</v>
      </c>
      <c r="C81" s="243" t="str">
        <f>BRONZE!C28</f>
        <v>B</v>
      </c>
      <c r="D81" s="243" t="str">
        <f>BRONZE!D28</f>
        <v>M1</v>
      </c>
      <c r="E81" s="398" t="str">
        <f>BRONZE!E28</f>
        <v>Lígia Waki</v>
      </c>
      <c r="F81" s="243">
        <f>BRONZE!F28</f>
        <v>1</v>
      </c>
      <c r="G81" s="399" t="str">
        <f>BRONZE!G28</f>
        <v>vs</v>
      </c>
      <c r="H81" s="243">
        <f>BRONZE!H28</f>
        <v>2</v>
      </c>
      <c r="I81" s="400" t="str">
        <f>BRONZE!I28</f>
        <v>Wilson Benevides</v>
      </c>
      <c r="J81" s="99"/>
      <c r="K81" s="93" t="e">
        <f>IF(#REF!&amp;#REF!="","",IF(#REF!=#REF!,1,IF(#REF!&gt;#REF!,3,IF(#REF!&lt;#REF!,0))))</f>
        <v>#REF!</v>
      </c>
      <c r="L81" s="93" t="e">
        <f>IF(#REF!&amp;#REF!="","",IF(#REF!=#REF!,1,IF(#REF!&lt;#REF!,3,IF(#REF!&gt;#REF!,0))))</f>
        <v>#REF!</v>
      </c>
      <c r="M81" s="93" t="e">
        <f>IF(#REF!&amp;#REF!="","",IF(#REF!&amp;#REF!&lt;&gt;"",1))</f>
        <v>#REF!</v>
      </c>
      <c r="N81" s="93" t="e">
        <f>IF(#REF!&amp;#REF!="","",IF(#REF!&amp;#REF!&lt;&gt;"",1))</f>
        <v>#REF!</v>
      </c>
      <c r="O81" s="93" t="e">
        <f>IF(#REF!="","",#REF!)</f>
        <v>#REF!</v>
      </c>
      <c r="P81" s="93" t="e">
        <f>IF(#REF!="","",#REF!)</f>
        <v>#REF!</v>
      </c>
      <c r="Q81" s="93" t="e">
        <f t="shared" si="9"/>
        <v>#REF!</v>
      </c>
      <c r="R81" s="93" t="e">
        <f t="shared" si="9"/>
        <v>#REF!</v>
      </c>
      <c r="S81" s="93" t="e">
        <f t="shared" si="10"/>
        <v>#REF!</v>
      </c>
      <c r="T81" s="93" t="e">
        <f t="shared" si="10"/>
        <v>#REF!</v>
      </c>
      <c r="U81" s="93" t="e">
        <f t="shared" si="11"/>
        <v>#REF!</v>
      </c>
      <c r="V81" s="93" t="e">
        <f t="shared" si="11"/>
        <v>#REF!</v>
      </c>
      <c r="W81" s="95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1:34" s="1" customFormat="1" ht="15" customHeight="1">
      <c r="A82" s="127"/>
      <c r="B82" s="243" t="str">
        <f>BRONZE!B29</f>
        <v>J 14</v>
      </c>
      <c r="C82" s="243" t="str">
        <f>BRONZE!C29</f>
        <v>B</v>
      </c>
      <c r="D82" s="243" t="str">
        <f>BRONZE!D29</f>
        <v>M2</v>
      </c>
      <c r="E82" s="398" t="str">
        <f>BRONZE!E29</f>
        <v>Edson Fortuna</v>
      </c>
      <c r="F82" s="243">
        <f>BRONZE!F29</f>
        <v>2</v>
      </c>
      <c r="G82" s="399" t="str">
        <f>BRONZE!G29</f>
        <v>vs</v>
      </c>
      <c r="H82" s="243">
        <f>BRONZE!H29</f>
        <v>0</v>
      </c>
      <c r="I82" s="400" t="str">
        <f>BRONZE!I29</f>
        <v>João Paulo</v>
      </c>
      <c r="J82" s="99"/>
      <c r="K82" s="93" t="e">
        <f>IF(#REF!&amp;#REF!="","",IF(#REF!=#REF!,1,IF(#REF!&gt;#REF!,3,IF(#REF!&lt;#REF!,0))))</f>
        <v>#REF!</v>
      </c>
      <c r="L82" s="93" t="e">
        <f>IF(#REF!&amp;#REF!="","",IF(#REF!=#REF!,1,IF(#REF!&lt;#REF!,3,IF(#REF!&gt;#REF!,0))))</f>
        <v>#REF!</v>
      </c>
      <c r="M82" s="93" t="e">
        <f>IF(#REF!&amp;#REF!="","",IF(#REF!&amp;#REF!&lt;&gt;"",1))</f>
        <v>#REF!</v>
      </c>
      <c r="N82" s="93" t="e">
        <f>IF(#REF!&amp;#REF!="","",IF(#REF!&amp;#REF!&lt;&gt;"",1))</f>
        <v>#REF!</v>
      </c>
      <c r="O82" s="93" t="e">
        <f>IF(#REF!="","",#REF!)</f>
        <v>#REF!</v>
      </c>
      <c r="P82" s="93" t="e">
        <f>IF(#REF!="","",#REF!)</f>
        <v>#REF!</v>
      </c>
      <c r="Q82" s="93" t="e">
        <f t="shared" si="9"/>
        <v>#REF!</v>
      </c>
      <c r="R82" s="93" t="e">
        <f t="shared" si="9"/>
        <v>#REF!</v>
      </c>
      <c r="S82" s="93" t="e">
        <f t="shared" si="10"/>
        <v>#REF!</v>
      </c>
      <c r="T82" s="93" t="e">
        <f t="shared" si="10"/>
        <v>#REF!</v>
      </c>
      <c r="U82" s="93" t="e">
        <f t="shared" si="11"/>
        <v>#REF!</v>
      </c>
      <c r="V82" s="93" t="e">
        <f t="shared" si="11"/>
        <v>#REF!</v>
      </c>
      <c r="W82" s="95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1:34" s="1" customFormat="1" ht="15" customHeight="1">
      <c r="A83" s="127"/>
      <c r="B83" s="243" t="str">
        <f>BRONZE!B30</f>
        <v>J 15</v>
      </c>
      <c r="C83" s="243" t="str">
        <f>BRONZE!C30</f>
        <v>B</v>
      </c>
      <c r="D83" s="243" t="str">
        <f>BRONZE!D30</f>
        <v>M3</v>
      </c>
      <c r="E83" s="398" t="str">
        <f>BRONZE!E30</f>
        <v>Edison Júnior</v>
      </c>
      <c r="F83" s="243">
        <f>BRONZE!F30</f>
        <v>0</v>
      </c>
      <c r="G83" s="399" t="str">
        <f>BRONZE!G30</f>
        <v>vs</v>
      </c>
      <c r="H83" s="243">
        <f>BRONZE!H30</f>
        <v>3</v>
      </c>
      <c r="I83" s="400" t="str">
        <f>BRONZE!I30</f>
        <v>Luiz Guilherme</v>
      </c>
      <c r="J83" s="146"/>
      <c r="K83" s="93" t="e">
        <f>IF(#REF!&amp;#REF!="","",IF(#REF!=#REF!,1,IF(#REF!&gt;#REF!,3,IF(#REF!&lt;#REF!,0))))</f>
        <v>#REF!</v>
      </c>
      <c r="L83" s="93" t="e">
        <f>IF(#REF!&amp;#REF!="","",IF(#REF!=#REF!,1,IF(#REF!&lt;#REF!,3,IF(#REF!&gt;#REF!,0))))</f>
        <v>#REF!</v>
      </c>
      <c r="M83" s="93" t="e">
        <f>IF(#REF!&amp;#REF!="","",IF(#REF!&amp;#REF!&lt;&gt;"",1))</f>
        <v>#REF!</v>
      </c>
      <c r="N83" s="93" t="e">
        <f>IF(#REF!&amp;#REF!="","",IF(#REF!&amp;#REF!&lt;&gt;"",1))</f>
        <v>#REF!</v>
      </c>
      <c r="O83" s="93" t="e">
        <f>IF(#REF!="","",#REF!)</f>
        <v>#REF!</v>
      </c>
      <c r="P83" s="93" t="e">
        <f>IF(#REF!="","",#REF!)</f>
        <v>#REF!</v>
      </c>
      <c r="Q83" s="93" t="e">
        <f t="shared" si="9"/>
        <v>#REF!</v>
      </c>
      <c r="R83" s="93" t="e">
        <f t="shared" si="9"/>
        <v>#REF!</v>
      </c>
      <c r="S83" s="93" t="e">
        <f t="shared" si="10"/>
        <v>#REF!</v>
      </c>
      <c r="T83" s="93" t="e">
        <f t="shared" si="10"/>
        <v>#REF!</v>
      </c>
      <c r="U83" s="93" t="e">
        <f t="shared" si="11"/>
        <v>#REF!</v>
      </c>
      <c r="V83" s="93" t="e">
        <f t="shared" si="11"/>
        <v>#REF!</v>
      </c>
      <c r="W83" s="95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1:34" s="1" customFormat="1" ht="15" customHeight="1">
      <c r="A84" s="127"/>
      <c r="B84" s="189"/>
      <c r="C84" s="189"/>
      <c r="D84" s="189"/>
      <c r="E84" s="194"/>
      <c r="F84" s="189"/>
      <c r="G84" s="193"/>
      <c r="H84" s="189"/>
      <c r="I84" s="195"/>
      <c r="J84" s="51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132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1:34" s="1" customFormat="1" ht="15" customHeight="1">
      <c r="A85" s="127"/>
      <c r="B85" s="188" t="str">
        <f>BRONZE!B32</f>
        <v>J</v>
      </c>
      <c r="C85" s="188" t="str">
        <f>BRONZE!C32</f>
        <v>CH</v>
      </c>
      <c r="D85" s="188" t="str">
        <f>BRONZE!D32</f>
        <v>M</v>
      </c>
      <c r="E85" s="436" t="str">
        <f>BRONZE!E32</f>
        <v>6ª Rodada</v>
      </c>
      <c r="F85" s="437"/>
      <c r="G85" s="437"/>
      <c r="H85" s="437"/>
      <c r="I85" s="438"/>
      <c r="J85" s="51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132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1:34" s="1" customFormat="1" ht="15" customHeight="1">
      <c r="A86" s="127"/>
      <c r="B86" s="243" t="str">
        <f>BRONZE!B33</f>
        <v>J 13</v>
      </c>
      <c r="C86" s="243" t="str">
        <f>BRONZE!C33</f>
        <v>B</v>
      </c>
      <c r="D86" s="243" t="str">
        <f>BRONZE!D33</f>
        <v>M1</v>
      </c>
      <c r="E86" s="398" t="str">
        <f>BRONZE!E33</f>
        <v>João Paulo</v>
      </c>
      <c r="F86" s="243">
        <f>BRONZE!F33</f>
        <v>2</v>
      </c>
      <c r="G86" s="399" t="str">
        <f>BRONZE!G33</f>
        <v>vs</v>
      </c>
      <c r="H86" s="243">
        <f>BRONZE!H33</f>
        <v>2</v>
      </c>
      <c r="I86" s="400" t="str">
        <f>BRONZE!I33</f>
        <v>Michel Benevides</v>
      </c>
      <c r="J86" s="51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132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1:34" s="1" customFormat="1" ht="15" customHeight="1">
      <c r="A87" s="127"/>
      <c r="B87" s="243" t="str">
        <f>BRONZE!B34</f>
        <v>J 14</v>
      </c>
      <c r="C87" s="243" t="str">
        <f>BRONZE!C34</f>
        <v>B</v>
      </c>
      <c r="D87" s="243" t="str">
        <f>BRONZE!D34</f>
        <v>M2</v>
      </c>
      <c r="E87" s="398" t="str">
        <f>BRONZE!E34</f>
        <v>Wilson Benevides</v>
      </c>
      <c r="F87" s="243">
        <f>BRONZE!F34</f>
        <v>3</v>
      </c>
      <c r="G87" s="399" t="str">
        <f>BRONZE!G34</f>
        <v>vs</v>
      </c>
      <c r="H87" s="243">
        <f>BRONZE!H34</f>
        <v>0</v>
      </c>
      <c r="I87" s="400" t="str">
        <f>BRONZE!I34</f>
        <v>Edison Júnior</v>
      </c>
      <c r="J87" s="52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132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1:34" s="1" customFormat="1" ht="15" customHeight="1">
      <c r="A88" s="127"/>
      <c r="B88" s="243" t="str">
        <f>BRONZE!B35</f>
        <v>J 15</v>
      </c>
      <c r="C88" s="243" t="str">
        <f>BRONZE!C35</f>
        <v>B</v>
      </c>
      <c r="D88" s="243" t="str">
        <f>BRONZE!D35</f>
        <v>M3</v>
      </c>
      <c r="E88" s="398" t="str">
        <f>BRONZE!E35</f>
        <v>Edson Fortuna</v>
      </c>
      <c r="F88" s="243">
        <f>BRONZE!F35</f>
        <v>2</v>
      </c>
      <c r="G88" s="399" t="str">
        <f>BRONZE!G35</f>
        <v>vs</v>
      </c>
      <c r="H88" s="243">
        <f>BRONZE!H35</f>
        <v>1</v>
      </c>
      <c r="I88" s="400" t="str">
        <f>BRONZE!I35</f>
        <v>Luiz Guilherme</v>
      </c>
      <c r="J88" s="4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132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1:34" s="1" customFormat="1" ht="15" customHeight="1">
      <c r="A89" s="127"/>
      <c r="B89" s="189"/>
      <c r="C89" s="189"/>
      <c r="D89" s="189"/>
      <c r="E89" s="194"/>
      <c r="F89" s="189"/>
      <c r="G89" s="193"/>
      <c r="H89" s="189"/>
      <c r="I89" s="195"/>
      <c r="J89" s="51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32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1:34" s="1" customFormat="1" ht="15" customHeight="1">
      <c r="A90" s="127"/>
      <c r="B90" s="188" t="str">
        <f>BRONZE!B37</f>
        <v>J</v>
      </c>
      <c r="C90" s="188" t="str">
        <f>BRONZE!C37</f>
        <v>CH</v>
      </c>
      <c r="D90" s="188" t="str">
        <f>BRONZE!D37</f>
        <v>M</v>
      </c>
      <c r="E90" s="436" t="str">
        <f>BRONZE!E37</f>
        <v>7ª Rodada</v>
      </c>
      <c r="F90" s="437"/>
      <c r="G90" s="437"/>
      <c r="H90" s="437"/>
      <c r="I90" s="438"/>
      <c r="J90" s="51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132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1:34" s="1" customFormat="1" ht="15" customHeight="1">
      <c r="A91" s="127"/>
      <c r="B91" s="243" t="str">
        <f>BRONZE!B38</f>
        <v>J 13</v>
      </c>
      <c r="C91" s="243" t="str">
        <f>BRONZE!C38</f>
        <v>B</v>
      </c>
      <c r="D91" s="243" t="str">
        <f>BRONZE!D38</f>
        <v>M1</v>
      </c>
      <c r="E91" s="398" t="str">
        <f>BRONZE!E38</f>
        <v>Luiz Guilherme</v>
      </c>
      <c r="F91" s="243">
        <f>BRONZE!F38</f>
        <v>2</v>
      </c>
      <c r="G91" s="399" t="str">
        <f>BRONZE!G38</f>
        <v>vs</v>
      </c>
      <c r="H91" s="243">
        <f>BRONZE!H38</f>
        <v>2</v>
      </c>
      <c r="I91" s="400" t="str">
        <f>BRONZE!I38</f>
        <v>Lígia Waki</v>
      </c>
      <c r="J91" s="51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132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1:34" s="1" customFormat="1" ht="15" customHeight="1">
      <c r="A92" s="127"/>
      <c r="B92" s="243" t="str">
        <f>BRONZE!B39</f>
        <v>J 14</v>
      </c>
      <c r="C92" s="243" t="str">
        <f>BRONZE!C39</f>
        <v>B</v>
      </c>
      <c r="D92" s="243" t="str">
        <f>BRONZE!D39</f>
        <v>M2</v>
      </c>
      <c r="E92" s="398" t="str">
        <f>BRONZE!E39</f>
        <v>Wilson Benevides</v>
      </c>
      <c r="F92" s="243">
        <f>BRONZE!F39</f>
        <v>3</v>
      </c>
      <c r="G92" s="399" t="str">
        <f>BRONZE!G39</f>
        <v>vs</v>
      </c>
      <c r="H92" s="243">
        <f>BRONZE!H39</f>
        <v>3</v>
      </c>
      <c r="I92" s="400" t="str">
        <f>BRONZE!I39</f>
        <v>João Paulo</v>
      </c>
      <c r="J92" s="51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132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1:34" s="1" customFormat="1" ht="15" customHeight="1">
      <c r="A93" s="133"/>
      <c r="B93" s="243" t="str">
        <f>BRONZE!B40</f>
        <v>J 15</v>
      </c>
      <c r="C93" s="243" t="str">
        <f>BRONZE!C40</f>
        <v>B</v>
      </c>
      <c r="D93" s="243" t="str">
        <f>BRONZE!D40</f>
        <v>M3</v>
      </c>
      <c r="E93" s="398" t="str">
        <f>BRONZE!E40</f>
        <v>Michel Benevides</v>
      </c>
      <c r="F93" s="243">
        <f>BRONZE!F40</f>
        <v>3</v>
      </c>
      <c r="G93" s="399" t="str">
        <f>BRONZE!G40</f>
        <v>vs</v>
      </c>
      <c r="H93" s="243">
        <f>BRONZE!H40</f>
        <v>1</v>
      </c>
      <c r="I93" s="400" t="str">
        <f>BRONZE!I40</f>
        <v>Edson Fortuna</v>
      </c>
      <c r="J93" s="5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132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2:34" s="1" customFormat="1" ht="15" customHeight="1">
      <c r="B94" s="189"/>
      <c r="C94" s="189"/>
      <c r="D94" s="189"/>
      <c r="E94" s="194"/>
      <c r="F94" s="189"/>
      <c r="G94" s="193"/>
      <c r="H94" s="189"/>
      <c r="I94" s="195"/>
      <c r="J94" s="5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132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2:34" s="1" customFormat="1" ht="15" customHeight="1">
      <c r="B95" s="189"/>
      <c r="C95" s="189"/>
      <c r="D95" s="189"/>
      <c r="E95" s="194"/>
      <c r="F95" s="189"/>
      <c r="G95" s="193"/>
      <c r="H95" s="189"/>
      <c r="I95" s="195"/>
      <c r="J95" s="5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132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2:34" s="1" customFormat="1" ht="15" customHeight="1">
      <c r="B96" s="189"/>
      <c r="C96" s="189"/>
      <c r="D96" s="189"/>
      <c r="E96" s="194"/>
      <c r="F96" s="189"/>
      <c r="G96" s="193"/>
      <c r="H96" s="189"/>
      <c r="I96" s="195"/>
      <c r="J96" s="51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132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2:34" s="1" customFormat="1" ht="15" customHeight="1">
      <c r="B97" s="189"/>
      <c r="C97" s="189"/>
      <c r="D97" s="189"/>
      <c r="E97" s="194"/>
      <c r="F97" s="189"/>
      <c r="G97" s="193"/>
      <c r="H97" s="189"/>
      <c r="I97" s="195"/>
      <c r="J97" s="51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132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5"/>
      <c r="E98" s="60"/>
      <c r="F98" s="61"/>
      <c r="G98" s="61"/>
      <c r="H98" s="61"/>
      <c r="I98" s="62"/>
      <c r="J98" s="51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132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140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5"/>
      <c r="E100" s="60"/>
      <c r="F100" s="61"/>
      <c r="G100" s="61"/>
      <c r="H100" s="61"/>
      <c r="I100" s="62"/>
      <c r="J100" s="51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58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6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6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58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5"/>
      <c r="E108" s="60"/>
      <c r="F108" s="61"/>
      <c r="G108" s="61"/>
      <c r="H108" s="61"/>
      <c r="I108" s="62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4"/>
      <c r="E111" s="57"/>
      <c r="F111" s="17"/>
      <c r="G111" s="27"/>
      <c r="H111" s="17"/>
      <c r="I111" s="25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58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63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5"/>
      <c r="E116" s="60"/>
      <c r="F116" s="61"/>
      <c r="G116" s="61"/>
      <c r="H116" s="61"/>
      <c r="I116" s="62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6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4"/>
      <c r="E125" s="57"/>
      <c r="F125" s="17"/>
      <c r="G125" s="27"/>
      <c r="H125" s="17"/>
      <c r="I125" s="25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58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6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34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30"/>
      <c r="Y131" s="59"/>
      <c r="Z131" s="29"/>
      <c r="AA131" s="29"/>
      <c r="AB131" s="29"/>
      <c r="AC131" s="29"/>
      <c r="AD131" s="29"/>
      <c r="AE131" s="29"/>
      <c r="AF131" s="29"/>
      <c r="AG131" s="29"/>
      <c r="AH131" s="10"/>
    </row>
    <row r="132" spans="4:34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30"/>
      <c r="Y132" s="59"/>
      <c r="Z132" s="29"/>
      <c r="AA132" s="29"/>
      <c r="AB132" s="29"/>
      <c r="AC132" s="29"/>
      <c r="AD132" s="29"/>
      <c r="AE132" s="29"/>
      <c r="AF132" s="29"/>
      <c r="AG132" s="29"/>
      <c r="AH132" s="10"/>
    </row>
    <row r="133" spans="4:34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30"/>
      <c r="Y133" s="59"/>
      <c r="Z133" s="29"/>
      <c r="AA133" s="29"/>
      <c r="AB133" s="29"/>
      <c r="AC133" s="29"/>
      <c r="AD133" s="29"/>
      <c r="AE133" s="29"/>
      <c r="AF133" s="29"/>
      <c r="AG133" s="29"/>
      <c r="AH133" s="10"/>
    </row>
    <row r="134" spans="4:34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30"/>
      <c r="Y134" s="59"/>
      <c r="Z134" s="29"/>
      <c r="AA134" s="29"/>
      <c r="AB134" s="29"/>
      <c r="AC134" s="29"/>
      <c r="AD134" s="29"/>
      <c r="AE134" s="29"/>
      <c r="AF134" s="29"/>
      <c r="AG134" s="29"/>
      <c r="AH134" s="10"/>
    </row>
    <row r="135" spans="4:34" s="1" customFormat="1" ht="15" customHeight="1">
      <c r="D135" s="5"/>
      <c r="E135" s="60"/>
      <c r="F135" s="61"/>
      <c r="G135" s="61"/>
      <c r="H135" s="61"/>
      <c r="I135" s="62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30"/>
      <c r="Y135" s="59"/>
      <c r="Z135" s="29"/>
      <c r="AA135" s="29"/>
      <c r="AB135" s="29"/>
      <c r="AC135" s="29"/>
      <c r="AD135" s="29"/>
      <c r="AE135" s="29"/>
      <c r="AF135" s="29"/>
      <c r="AG135" s="29"/>
      <c r="AH135" s="10"/>
    </row>
    <row r="136" spans="4:34" s="1" customFormat="1" ht="15" customHeight="1">
      <c r="D136" s="4"/>
      <c r="E136" s="57"/>
      <c r="F136" s="17"/>
      <c r="G136" s="27"/>
      <c r="H136" s="17"/>
      <c r="I136" s="25"/>
      <c r="J136" s="58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30"/>
      <c r="Y136" s="59"/>
      <c r="Z136" s="29"/>
      <c r="AA136" s="29"/>
      <c r="AB136" s="29"/>
      <c r="AC136" s="29"/>
      <c r="AD136" s="29"/>
      <c r="AE136" s="29"/>
      <c r="AF136" s="29"/>
      <c r="AG136" s="29"/>
      <c r="AH136" s="10"/>
    </row>
    <row r="137" spans="4:34" s="1" customFormat="1" ht="15" customHeight="1">
      <c r="D137" s="5"/>
      <c r="E137" s="60"/>
      <c r="F137" s="61"/>
      <c r="G137" s="61"/>
      <c r="H137" s="61"/>
      <c r="I137" s="62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30"/>
      <c r="Y137" s="59"/>
      <c r="Z137" s="29"/>
      <c r="AA137" s="29"/>
      <c r="AB137" s="29"/>
      <c r="AC137" s="29"/>
      <c r="AD137" s="29"/>
      <c r="AE137" s="29"/>
      <c r="AF137" s="29"/>
      <c r="AG137" s="29"/>
      <c r="AH137" s="10"/>
    </row>
    <row r="138" spans="4:34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30"/>
      <c r="Y138" s="59"/>
      <c r="Z138" s="29"/>
      <c r="AA138" s="29"/>
      <c r="AB138" s="29"/>
      <c r="AC138" s="29"/>
      <c r="AD138" s="29"/>
      <c r="AE138" s="29"/>
      <c r="AF138" s="29"/>
      <c r="AG138" s="29"/>
      <c r="AH138" s="10"/>
    </row>
    <row r="139" spans="4:34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59"/>
      <c r="Z139" s="29"/>
      <c r="AA139" s="29"/>
      <c r="AB139" s="29"/>
      <c r="AC139" s="29"/>
      <c r="AD139" s="29"/>
      <c r="AE139" s="29"/>
      <c r="AF139" s="29"/>
      <c r="AG139" s="29"/>
      <c r="AH139" s="10"/>
    </row>
    <row r="140" spans="4:34" s="1" customFormat="1" ht="15" customHeight="1">
      <c r="D140" s="4"/>
      <c r="E140" s="57"/>
      <c r="F140" s="17"/>
      <c r="G140" s="27"/>
      <c r="H140" s="17"/>
      <c r="I140" s="25"/>
      <c r="J140" s="58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59"/>
      <c r="Z140" s="29"/>
      <c r="AA140" s="29"/>
      <c r="AB140" s="29"/>
      <c r="AC140" s="29"/>
      <c r="AD140" s="29"/>
      <c r="AE140" s="29"/>
      <c r="AF140" s="29"/>
      <c r="AG140" s="29"/>
      <c r="AH140" s="10"/>
    </row>
    <row r="141" spans="4:34" s="1" customFormat="1" ht="15" customHeight="1">
      <c r="D141" s="4"/>
      <c r="E141" s="57"/>
      <c r="F141" s="17"/>
      <c r="G141" s="27"/>
      <c r="H141" s="17"/>
      <c r="I141" s="25"/>
      <c r="J141" s="6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59"/>
      <c r="Z141" s="29"/>
      <c r="AA141" s="29"/>
      <c r="AB141" s="29"/>
      <c r="AC141" s="29"/>
      <c r="AD141" s="29"/>
      <c r="AE141" s="29"/>
      <c r="AF141" s="29"/>
      <c r="AG141" s="29"/>
      <c r="AH141" s="10"/>
    </row>
    <row r="142" spans="4:34" s="1" customFormat="1" ht="15" customHeight="1">
      <c r="D142" s="4"/>
      <c r="E142" s="57"/>
      <c r="F142" s="17"/>
      <c r="G142" s="27"/>
      <c r="H142" s="17"/>
      <c r="I142" s="25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59"/>
      <c r="Z142" s="29"/>
      <c r="AA142" s="29"/>
      <c r="AB142" s="29"/>
      <c r="AC142" s="29"/>
      <c r="AD142" s="29"/>
      <c r="AE142" s="29"/>
      <c r="AF142" s="29"/>
      <c r="AG142" s="29"/>
      <c r="AH142" s="10"/>
    </row>
    <row r="143" spans="4:34" s="1" customFormat="1" ht="15" customHeight="1">
      <c r="D143" s="5"/>
      <c r="E143" s="60"/>
      <c r="F143" s="61"/>
      <c r="G143" s="61"/>
      <c r="H143" s="61"/>
      <c r="I143" s="62"/>
      <c r="J143" s="6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59"/>
      <c r="Z143" s="29"/>
      <c r="AA143" s="29"/>
      <c r="AB143" s="29"/>
      <c r="AC143" s="29"/>
      <c r="AD143" s="29"/>
      <c r="AE143" s="29"/>
      <c r="AF143" s="29"/>
      <c r="AG143" s="29"/>
      <c r="AH143" s="10"/>
    </row>
    <row r="144" spans="4:34" s="1" customFormat="1" ht="15" customHeight="1">
      <c r="D144" s="4"/>
      <c r="E144" s="57"/>
      <c r="F144" s="17"/>
      <c r="G144" s="27"/>
      <c r="H144" s="17"/>
      <c r="I144" s="25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59"/>
      <c r="Z144" s="29"/>
      <c r="AA144" s="29"/>
      <c r="AB144" s="29"/>
      <c r="AC144" s="29"/>
      <c r="AD144" s="29"/>
      <c r="AE144" s="29"/>
      <c r="AF144" s="29"/>
      <c r="AG144" s="29"/>
      <c r="AH144" s="10"/>
    </row>
    <row r="145" spans="4:34" s="1" customFormat="1" ht="15" customHeight="1">
      <c r="D145" s="4"/>
      <c r="E145" s="57"/>
      <c r="F145" s="17"/>
      <c r="G145" s="27"/>
      <c r="H145" s="17"/>
      <c r="I145" s="25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59"/>
      <c r="Z145" s="29"/>
      <c r="AA145" s="29"/>
      <c r="AB145" s="29"/>
      <c r="AC145" s="29"/>
      <c r="AD145" s="29"/>
      <c r="AE145" s="29"/>
      <c r="AF145" s="29"/>
      <c r="AG145" s="29"/>
      <c r="AH145" s="10"/>
    </row>
    <row r="146" spans="4:34" s="1" customFormat="1" ht="15" customHeight="1">
      <c r="D146" s="4"/>
      <c r="E146" s="57"/>
      <c r="F146" s="17"/>
      <c r="G146" s="27"/>
      <c r="H146" s="17"/>
      <c r="I146" s="25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59"/>
      <c r="Z146" s="29"/>
      <c r="AA146" s="29"/>
      <c r="AB146" s="29"/>
      <c r="AC146" s="29"/>
      <c r="AD146" s="29"/>
      <c r="AE146" s="29"/>
      <c r="AF146" s="29"/>
      <c r="AG146" s="29"/>
      <c r="AH146" s="10"/>
    </row>
    <row r="147" spans="4:34" s="1" customFormat="1" ht="15" customHeight="1">
      <c r="D147" s="4"/>
      <c r="E147" s="57"/>
      <c r="F147" s="17"/>
      <c r="G147" s="27"/>
      <c r="H147" s="17"/>
      <c r="I147" s="25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59"/>
      <c r="Z147" s="29"/>
      <c r="AA147" s="29"/>
      <c r="AB147" s="29"/>
      <c r="AC147" s="29"/>
      <c r="AD147" s="29"/>
      <c r="AE147" s="29"/>
      <c r="AF147" s="29"/>
      <c r="AG147" s="29"/>
      <c r="AH147" s="10"/>
    </row>
    <row r="148" spans="4:34" s="1" customFormat="1" ht="15" customHeight="1">
      <c r="D148" s="5"/>
      <c r="E148" s="60"/>
      <c r="F148" s="61"/>
      <c r="G148" s="61"/>
      <c r="H148" s="61"/>
      <c r="I148" s="62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59"/>
      <c r="Z148" s="29"/>
      <c r="AA148" s="29"/>
      <c r="AB148" s="29"/>
      <c r="AC148" s="29"/>
      <c r="AD148" s="29"/>
      <c r="AE148" s="29"/>
      <c r="AF148" s="29"/>
      <c r="AG148" s="29"/>
      <c r="AH148" s="10"/>
    </row>
    <row r="149" spans="4:34" s="1" customFormat="1" ht="15" customHeight="1">
      <c r="D149" s="4"/>
      <c r="E149" s="57"/>
      <c r="F149" s="17"/>
      <c r="G149" s="27"/>
      <c r="H149" s="17"/>
      <c r="I149" s="25"/>
      <c r="J149" s="6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59"/>
      <c r="Z149" s="29"/>
      <c r="AA149" s="29"/>
      <c r="AB149" s="29"/>
      <c r="AC149" s="29"/>
      <c r="AD149" s="29"/>
      <c r="AE149" s="29"/>
      <c r="AF149" s="29"/>
      <c r="AG149" s="29"/>
      <c r="AH149" s="10"/>
    </row>
    <row r="150" spans="4:34" s="1" customFormat="1" ht="15" customHeight="1">
      <c r="D150" s="4"/>
      <c r="E150" s="57"/>
      <c r="F150" s="17"/>
      <c r="G150" s="27"/>
      <c r="H150" s="17"/>
      <c r="I150" s="25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59"/>
      <c r="Z150" s="29"/>
      <c r="AA150" s="29"/>
      <c r="AB150" s="29"/>
      <c r="AC150" s="29"/>
      <c r="AD150" s="29"/>
      <c r="AE150" s="29"/>
      <c r="AF150" s="29"/>
      <c r="AG150" s="29"/>
      <c r="AH150" s="10"/>
    </row>
    <row r="151" spans="4:34" s="1" customFormat="1" ht="15" customHeight="1">
      <c r="D151" s="4"/>
      <c r="E151" s="57"/>
      <c r="F151" s="17"/>
      <c r="G151" s="27"/>
      <c r="H151" s="17"/>
      <c r="I151" s="25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59"/>
      <c r="Z151" s="29"/>
      <c r="AA151" s="29"/>
      <c r="AB151" s="29"/>
      <c r="AC151" s="29"/>
      <c r="AD151" s="29"/>
      <c r="AE151" s="29"/>
      <c r="AF151" s="29"/>
      <c r="AG151" s="29"/>
      <c r="AH151" s="10"/>
    </row>
    <row r="152" spans="4:34" s="1" customFormat="1" ht="15" customHeight="1">
      <c r="D152" s="4"/>
      <c r="E152" s="57"/>
      <c r="F152" s="17"/>
      <c r="G152" s="27"/>
      <c r="H152" s="17"/>
      <c r="I152" s="25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59"/>
      <c r="Z152" s="29"/>
      <c r="AA152" s="29"/>
      <c r="AB152" s="29"/>
      <c r="AC152" s="29"/>
      <c r="AD152" s="29"/>
      <c r="AE152" s="29"/>
      <c r="AF152" s="29"/>
      <c r="AG152" s="29"/>
      <c r="AH152" s="10"/>
    </row>
    <row r="153" spans="4:34" s="1" customFormat="1" ht="15" customHeight="1">
      <c r="D153" s="4"/>
      <c r="E153" s="57"/>
      <c r="F153" s="17"/>
      <c r="G153" s="27"/>
      <c r="H153" s="17"/>
      <c r="I153" s="25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59"/>
      <c r="Z153" s="29"/>
      <c r="AA153" s="29"/>
      <c r="AB153" s="29"/>
      <c r="AC153" s="29"/>
      <c r="AD153" s="29"/>
      <c r="AE153" s="29"/>
      <c r="AF153" s="29"/>
      <c r="AG153" s="29"/>
      <c r="AH153" s="10"/>
    </row>
    <row r="154" spans="4:34" s="1" customFormat="1" ht="15" customHeight="1">
      <c r="D154" s="4"/>
      <c r="E154" s="57"/>
      <c r="F154" s="17"/>
      <c r="G154" s="27"/>
      <c r="H154" s="17"/>
      <c r="I154" s="25"/>
      <c r="J154" s="6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59"/>
      <c r="Z154" s="29"/>
      <c r="AA154" s="29"/>
      <c r="AB154" s="29"/>
      <c r="AC154" s="29"/>
      <c r="AD154" s="29"/>
      <c r="AE154" s="29"/>
      <c r="AF154" s="29"/>
      <c r="AG154" s="29"/>
      <c r="AH154" s="10"/>
    </row>
    <row r="155" spans="4:34" s="1" customFormat="1" ht="15" customHeight="1">
      <c r="D155" s="4"/>
      <c r="E155" s="57"/>
      <c r="F155" s="17"/>
      <c r="G155" s="27"/>
      <c r="H155" s="17"/>
      <c r="I155" s="25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59"/>
      <c r="Z155" s="29"/>
      <c r="AA155" s="29"/>
      <c r="AB155" s="29"/>
      <c r="AC155" s="29"/>
      <c r="AD155" s="29"/>
      <c r="AE155" s="29"/>
      <c r="AF155" s="29"/>
      <c r="AG155" s="29"/>
      <c r="AH155" s="10"/>
    </row>
    <row r="156" spans="4:34" s="1" customFormat="1" ht="15" customHeight="1">
      <c r="D156" s="4"/>
      <c r="E156" s="57"/>
      <c r="F156" s="17"/>
      <c r="G156" s="27"/>
      <c r="H156" s="17"/>
      <c r="I156" s="25"/>
      <c r="J156" s="5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3"/>
      <c r="X156" s="68"/>
      <c r="Y156" s="59"/>
      <c r="Z156" s="29"/>
      <c r="AA156" s="29"/>
      <c r="AB156" s="29"/>
      <c r="AC156" s="29"/>
      <c r="AD156" s="29"/>
      <c r="AE156" s="29"/>
      <c r="AF156" s="29"/>
      <c r="AG156" s="29"/>
      <c r="AH156" s="10"/>
    </row>
    <row r="157" spans="4:34" s="1" customFormat="1" ht="15" customHeight="1">
      <c r="D157" s="4"/>
      <c r="E157" s="57"/>
      <c r="F157" s="17"/>
      <c r="G157" s="27"/>
      <c r="H157" s="17"/>
      <c r="I157" s="25"/>
      <c r="J157" s="58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33"/>
      <c r="X157" s="68"/>
      <c r="Y157" s="59"/>
      <c r="Z157" s="29"/>
      <c r="AA157" s="29"/>
      <c r="AB157" s="29"/>
      <c r="AC157" s="29"/>
      <c r="AD157" s="29"/>
      <c r="AE157" s="29"/>
      <c r="AF157" s="29"/>
      <c r="AG157" s="29"/>
      <c r="AH157" s="10"/>
    </row>
    <row r="158" spans="4:34" s="1" customFormat="1" ht="15" customHeight="1">
      <c r="D158" s="4"/>
      <c r="E158" s="57"/>
      <c r="F158" s="17"/>
      <c r="G158" s="27"/>
      <c r="H158" s="17"/>
      <c r="I158" s="25"/>
      <c r="J158" s="58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33"/>
      <c r="X158" s="68"/>
      <c r="Y158" s="59"/>
      <c r="Z158" s="29"/>
      <c r="AA158" s="29"/>
      <c r="AB158" s="29"/>
      <c r="AC158" s="29"/>
      <c r="AD158" s="29"/>
      <c r="AE158" s="29"/>
      <c r="AF158" s="29"/>
      <c r="AG158" s="29"/>
      <c r="AH158" s="10"/>
    </row>
    <row r="159" spans="4:41" s="1" customFormat="1" ht="15" customHeight="1">
      <c r="D159" s="4"/>
      <c r="E159" s="57"/>
      <c r="F159" s="17"/>
      <c r="G159" s="27"/>
      <c r="H159" s="17"/>
      <c r="I159" s="25"/>
      <c r="J159" s="58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33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</row>
    <row r="160" spans="4:41" s="1" customFormat="1" ht="15" customHeight="1">
      <c r="D160" s="4"/>
      <c r="E160" s="57"/>
      <c r="F160" s="17"/>
      <c r="G160" s="27"/>
      <c r="H160" s="17"/>
      <c r="I160" s="25"/>
      <c r="J160" s="58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33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</row>
    <row r="161" spans="4:41" s="1" customFormat="1" ht="15" customHeight="1">
      <c r="D161" s="4"/>
      <c r="E161" s="57"/>
      <c r="F161" s="17"/>
      <c r="G161" s="27"/>
      <c r="H161" s="17"/>
      <c r="I161" s="25"/>
      <c r="J161" s="58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33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</row>
    <row r="162" spans="4:41" s="1" customFormat="1" ht="15" customHeight="1">
      <c r="D162" s="5"/>
      <c r="E162" s="60"/>
      <c r="F162" s="61"/>
      <c r="G162" s="61"/>
      <c r="H162" s="61"/>
      <c r="I162" s="62"/>
      <c r="J162" s="58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3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</row>
    <row r="163" spans="4:41" s="1" customFormat="1" ht="15" customHeight="1">
      <c r="D163" s="4"/>
      <c r="E163" s="57"/>
      <c r="F163" s="17"/>
      <c r="G163" s="27"/>
      <c r="H163" s="17"/>
      <c r="I163" s="25"/>
      <c r="J163" s="58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33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</row>
    <row r="164" spans="4:41" s="1" customFormat="1" ht="15" customHeight="1">
      <c r="D164" s="4"/>
      <c r="E164" s="57"/>
      <c r="F164" s="17"/>
      <c r="G164" s="27"/>
      <c r="H164" s="17"/>
      <c r="I164" s="25"/>
      <c r="J164" s="58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33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</row>
    <row r="165" spans="4:41" s="1" customFormat="1" ht="15" customHeight="1">
      <c r="D165" s="4"/>
      <c r="E165" s="57"/>
      <c r="F165" s="17"/>
      <c r="G165" s="27"/>
      <c r="H165" s="17"/>
      <c r="I165" s="25"/>
      <c r="J165" s="58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3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</row>
    <row r="166" spans="4:41" s="1" customFormat="1" ht="15" customHeight="1">
      <c r="D166" s="4"/>
      <c r="E166" s="57"/>
      <c r="F166" s="17"/>
      <c r="G166" s="27"/>
      <c r="H166" s="17"/>
      <c r="I166" s="25"/>
      <c r="J166" s="58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33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</row>
    <row r="167" spans="4:41" s="1" customFormat="1" ht="15" customHeight="1">
      <c r="D167" s="4"/>
      <c r="E167" s="57"/>
      <c r="F167" s="17"/>
      <c r="G167" s="27"/>
      <c r="H167" s="17"/>
      <c r="I167" s="25"/>
      <c r="J167" s="58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33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</row>
    <row r="168" spans="4:41" s="1" customFormat="1" ht="15" customHeight="1">
      <c r="D168" s="4"/>
      <c r="E168" s="57"/>
      <c r="F168" s="17"/>
      <c r="G168" s="27"/>
      <c r="H168" s="17"/>
      <c r="I168" s="25"/>
      <c r="J168" s="6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3"/>
      <c r="X168" s="68"/>
      <c r="Y168" s="69"/>
      <c r="Z168" s="70"/>
      <c r="AA168" s="70"/>
      <c r="AB168" s="70"/>
      <c r="AC168" s="70"/>
      <c r="AD168" s="70"/>
      <c r="AE168" s="70"/>
      <c r="AF168" s="70"/>
      <c r="AG168" s="70"/>
      <c r="AH168" s="11"/>
      <c r="AI168" s="12"/>
      <c r="AJ168" s="12"/>
      <c r="AK168" s="12"/>
      <c r="AL168" s="12"/>
      <c r="AM168" s="12"/>
      <c r="AN168" s="12"/>
      <c r="AO168" s="12"/>
    </row>
    <row r="169" spans="4:41" s="1" customFormat="1" ht="15" customHeight="1">
      <c r="D169" s="4"/>
      <c r="E169" s="57"/>
      <c r="F169" s="17"/>
      <c r="G169" s="27"/>
      <c r="H169" s="17"/>
      <c r="I169" s="25"/>
      <c r="J169" s="58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33"/>
      <c r="X169" s="68"/>
      <c r="Y169" s="69"/>
      <c r="Z169" s="70"/>
      <c r="AA169" s="70"/>
      <c r="AB169" s="70"/>
      <c r="AC169" s="70"/>
      <c r="AD169" s="70"/>
      <c r="AE169" s="70"/>
      <c r="AF169" s="70"/>
      <c r="AG169" s="70"/>
      <c r="AH169" s="11"/>
      <c r="AI169" s="12"/>
      <c r="AJ169" s="12"/>
      <c r="AK169" s="12"/>
      <c r="AL169" s="12"/>
      <c r="AM169" s="12"/>
      <c r="AN169" s="12"/>
      <c r="AO169" s="12"/>
    </row>
    <row r="170" spans="4:41" s="1" customFormat="1" ht="15" customHeight="1">
      <c r="D170" s="4"/>
      <c r="E170" s="57"/>
      <c r="F170" s="17"/>
      <c r="G170" s="27"/>
      <c r="H170" s="17"/>
      <c r="I170" s="25"/>
      <c r="J170" s="58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33"/>
      <c r="X170" s="68"/>
      <c r="Y170" s="69"/>
      <c r="Z170" s="70"/>
      <c r="AA170" s="70"/>
      <c r="AB170" s="70"/>
      <c r="AC170" s="70"/>
      <c r="AD170" s="70"/>
      <c r="AE170" s="70"/>
      <c r="AF170" s="70"/>
      <c r="AG170" s="70"/>
      <c r="AH170" s="11"/>
      <c r="AI170" s="12"/>
      <c r="AJ170" s="12"/>
      <c r="AK170" s="12"/>
      <c r="AL170" s="12"/>
      <c r="AM170" s="12"/>
      <c r="AN170" s="12"/>
      <c r="AO170" s="12"/>
    </row>
    <row r="171" spans="4:41" s="1" customFormat="1" ht="15" customHeight="1">
      <c r="D171" s="4"/>
      <c r="E171" s="57"/>
      <c r="F171" s="17"/>
      <c r="G171" s="27"/>
      <c r="H171" s="17"/>
      <c r="I171" s="25"/>
      <c r="J171" s="58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33"/>
      <c r="X171" s="68"/>
      <c r="Y171" s="69"/>
      <c r="Z171" s="70"/>
      <c r="AA171" s="70"/>
      <c r="AB171" s="70"/>
      <c r="AC171" s="70"/>
      <c r="AD171" s="70"/>
      <c r="AE171" s="70"/>
      <c r="AF171" s="70"/>
      <c r="AG171" s="70"/>
      <c r="AH171" s="11"/>
      <c r="AI171" s="12"/>
      <c r="AJ171" s="12"/>
      <c r="AK171" s="12"/>
      <c r="AL171" s="12"/>
      <c r="AM171" s="12"/>
      <c r="AN171" s="12"/>
      <c r="AO171" s="12"/>
    </row>
    <row r="172" spans="4:41" s="1" customFormat="1" ht="15" customHeight="1">
      <c r="D172" s="5"/>
      <c r="E172" s="60"/>
      <c r="F172" s="61"/>
      <c r="G172" s="61"/>
      <c r="H172" s="61"/>
      <c r="I172" s="62"/>
      <c r="J172" s="58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33"/>
      <c r="X172" s="68"/>
      <c r="Y172" s="69"/>
      <c r="Z172" s="70"/>
      <c r="AA172" s="70"/>
      <c r="AB172" s="70"/>
      <c r="AC172" s="70"/>
      <c r="AD172" s="70"/>
      <c r="AE172" s="70"/>
      <c r="AF172" s="70"/>
      <c r="AG172" s="70"/>
      <c r="AH172" s="11"/>
      <c r="AI172" s="12"/>
      <c r="AJ172" s="12"/>
      <c r="AK172" s="12"/>
      <c r="AL172" s="12"/>
      <c r="AM172" s="12"/>
      <c r="AN172" s="12"/>
      <c r="AO172" s="12"/>
    </row>
    <row r="173" spans="4:41" s="1" customFormat="1" ht="15" customHeight="1">
      <c r="D173" s="4"/>
      <c r="E173" s="57"/>
      <c r="F173" s="17"/>
      <c r="G173" s="27"/>
      <c r="H173" s="17"/>
      <c r="I173" s="25"/>
      <c r="J173" s="58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33"/>
      <c r="X173" s="68"/>
      <c r="Y173" s="69"/>
      <c r="Z173" s="70"/>
      <c r="AA173" s="70"/>
      <c r="AB173" s="70"/>
      <c r="AC173" s="70"/>
      <c r="AD173" s="70"/>
      <c r="AE173" s="70"/>
      <c r="AF173" s="70"/>
      <c r="AG173" s="70"/>
      <c r="AH173" s="11"/>
      <c r="AI173" s="12"/>
      <c r="AJ173" s="12"/>
      <c r="AK173" s="12"/>
      <c r="AL173" s="12"/>
      <c r="AM173" s="12"/>
      <c r="AN173" s="12"/>
      <c r="AO173" s="12"/>
    </row>
    <row r="174" spans="4:41" s="1" customFormat="1" ht="15" customHeight="1">
      <c r="D174" s="4"/>
      <c r="E174" s="57"/>
      <c r="F174" s="17"/>
      <c r="G174" s="27"/>
      <c r="H174" s="17"/>
      <c r="I174" s="25"/>
      <c r="J174" s="58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3"/>
      <c r="X174" s="68"/>
      <c r="Y174" s="69"/>
      <c r="Z174" s="70"/>
      <c r="AA174" s="70"/>
      <c r="AB174" s="70"/>
      <c r="AC174" s="70"/>
      <c r="AD174" s="70"/>
      <c r="AE174" s="70"/>
      <c r="AF174" s="70"/>
      <c r="AG174" s="70"/>
      <c r="AH174" s="11"/>
      <c r="AI174" s="12"/>
      <c r="AJ174" s="12"/>
      <c r="AK174" s="12"/>
      <c r="AL174" s="12"/>
      <c r="AM174" s="12"/>
      <c r="AN174" s="12"/>
      <c r="AO174" s="12"/>
    </row>
    <row r="175" spans="4:41" s="1" customFormat="1" ht="15" customHeight="1">
      <c r="D175" s="4"/>
      <c r="E175" s="57"/>
      <c r="F175" s="17"/>
      <c r="G175" s="27"/>
      <c r="H175" s="17"/>
      <c r="I175" s="25"/>
      <c r="J175" s="58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33"/>
      <c r="X175" s="68"/>
      <c r="Y175" s="69"/>
      <c r="Z175" s="70"/>
      <c r="AA175" s="70"/>
      <c r="AB175" s="70"/>
      <c r="AC175" s="70"/>
      <c r="AD175" s="70"/>
      <c r="AE175" s="70"/>
      <c r="AF175" s="70"/>
      <c r="AG175" s="70"/>
      <c r="AH175" s="11"/>
      <c r="AI175" s="12"/>
      <c r="AJ175" s="12"/>
      <c r="AK175" s="12"/>
      <c r="AL175" s="12"/>
      <c r="AM175" s="12"/>
      <c r="AN175" s="12"/>
      <c r="AO175" s="12"/>
    </row>
    <row r="176" spans="4:41" s="1" customFormat="1" ht="15" customHeight="1">
      <c r="D176" s="5"/>
      <c r="E176" s="60"/>
      <c r="F176" s="61"/>
      <c r="G176" s="61"/>
      <c r="H176" s="61"/>
      <c r="I176" s="62"/>
      <c r="J176" s="5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33"/>
      <c r="X176" s="68"/>
      <c r="Y176" s="69"/>
      <c r="Z176" s="70"/>
      <c r="AA176" s="70"/>
      <c r="AB176" s="70"/>
      <c r="AC176" s="70"/>
      <c r="AD176" s="70"/>
      <c r="AE176" s="70"/>
      <c r="AF176" s="70"/>
      <c r="AG176" s="70"/>
      <c r="AH176" s="11"/>
      <c r="AI176" s="12"/>
      <c r="AJ176" s="12"/>
      <c r="AK176" s="12"/>
      <c r="AL176" s="12"/>
      <c r="AM176" s="12"/>
      <c r="AN176" s="12"/>
      <c r="AO176" s="12"/>
    </row>
    <row r="177" spans="4:41" s="1" customFormat="1" ht="15" customHeight="1">
      <c r="D177" s="4"/>
      <c r="E177" s="57"/>
      <c r="F177" s="17"/>
      <c r="G177" s="27"/>
      <c r="H177" s="17"/>
      <c r="I177" s="25"/>
      <c r="J177" s="58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33"/>
      <c r="X177" s="68"/>
      <c r="Y177" s="69"/>
      <c r="Z177" s="70"/>
      <c r="AA177" s="70"/>
      <c r="AB177" s="70"/>
      <c r="AC177" s="70"/>
      <c r="AD177" s="70"/>
      <c r="AE177" s="70"/>
      <c r="AF177" s="70"/>
      <c r="AG177" s="70"/>
      <c r="AH177" s="11"/>
      <c r="AI177" s="12"/>
      <c r="AJ177" s="12"/>
      <c r="AK177" s="12"/>
      <c r="AL177" s="12"/>
      <c r="AM177" s="12"/>
      <c r="AN177" s="12"/>
      <c r="AO177" s="12"/>
    </row>
    <row r="178" spans="4:41" s="1" customFormat="1" ht="15" customHeight="1">
      <c r="D178" s="4"/>
      <c r="E178" s="57"/>
      <c r="F178" s="17"/>
      <c r="G178" s="27"/>
      <c r="H178" s="17"/>
      <c r="I178" s="25"/>
      <c r="J178" s="6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33"/>
      <c r="X178" s="68"/>
      <c r="Y178" s="69"/>
      <c r="Z178" s="70"/>
      <c r="AA178" s="70"/>
      <c r="AB178" s="70"/>
      <c r="AC178" s="70"/>
      <c r="AD178" s="70"/>
      <c r="AE178" s="70"/>
      <c r="AF178" s="70"/>
      <c r="AG178" s="70"/>
      <c r="AH178" s="11"/>
      <c r="AI178" s="12"/>
      <c r="AJ178" s="12"/>
      <c r="AK178" s="12"/>
      <c r="AL178" s="12"/>
      <c r="AM178" s="12"/>
      <c r="AN178" s="12"/>
      <c r="AO178" s="12"/>
    </row>
    <row r="179" spans="4:41" s="1" customFormat="1" ht="15" customHeight="1">
      <c r="D179" s="4"/>
      <c r="E179" s="57"/>
      <c r="F179" s="17"/>
      <c r="G179" s="27"/>
      <c r="H179" s="17"/>
      <c r="I179" s="25"/>
      <c r="J179" s="5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33"/>
      <c r="X179" s="68"/>
      <c r="Y179" s="69"/>
      <c r="Z179" s="70"/>
      <c r="AA179" s="70"/>
      <c r="AB179" s="70"/>
      <c r="AC179" s="70"/>
      <c r="AD179" s="70"/>
      <c r="AE179" s="70"/>
      <c r="AF179" s="70"/>
      <c r="AG179" s="70"/>
      <c r="AH179" s="11"/>
      <c r="AI179" s="12"/>
      <c r="AJ179" s="12"/>
      <c r="AK179" s="12"/>
      <c r="AL179" s="12"/>
      <c r="AM179" s="12"/>
      <c r="AN179" s="12"/>
      <c r="AO179" s="12"/>
    </row>
    <row r="180" spans="4:41" s="1" customFormat="1" ht="15" customHeight="1">
      <c r="D180" s="4"/>
      <c r="E180" s="57"/>
      <c r="F180" s="17"/>
      <c r="G180" s="27"/>
      <c r="H180" s="17"/>
      <c r="I180" s="25"/>
      <c r="J180" s="5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3"/>
      <c r="X180" s="68"/>
      <c r="Y180" s="69"/>
      <c r="Z180" s="70"/>
      <c r="AA180" s="70"/>
      <c r="AB180" s="70"/>
      <c r="AC180" s="70"/>
      <c r="AD180" s="70"/>
      <c r="AE180" s="70"/>
      <c r="AF180" s="70"/>
      <c r="AG180" s="70"/>
      <c r="AH180" s="11"/>
      <c r="AI180" s="12"/>
      <c r="AJ180" s="12"/>
      <c r="AK180" s="12"/>
      <c r="AL180" s="12"/>
      <c r="AM180" s="12"/>
      <c r="AN180" s="12"/>
      <c r="AO180" s="12"/>
    </row>
    <row r="181" spans="4:41" s="1" customFormat="1" ht="15" customHeight="1">
      <c r="D181" s="4"/>
      <c r="E181" s="57"/>
      <c r="F181" s="17"/>
      <c r="G181" s="27"/>
      <c r="H181" s="17"/>
      <c r="I181" s="25"/>
      <c r="J181" s="58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33"/>
      <c r="X181" s="68"/>
      <c r="Y181" s="69"/>
      <c r="Z181" s="70"/>
      <c r="AA181" s="70"/>
      <c r="AB181" s="70"/>
      <c r="AC181" s="70"/>
      <c r="AD181" s="70"/>
      <c r="AE181" s="70"/>
      <c r="AF181" s="70"/>
      <c r="AG181" s="70"/>
      <c r="AH181" s="11"/>
      <c r="AI181" s="12"/>
      <c r="AJ181" s="12"/>
      <c r="AK181" s="12"/>
      <c r="AL181" s="12"/>
      <c r="AM181" s="12"/>
      <c r="AN181" s="12"/>
      <c r="AO181" s="12"/>
    </row>
    <row r="182" spans="4:41" s="1" customFormat="1" ht="15" customHeight="1">
      <c r="D182" s="4"/>
      <c r="E182" s="57"/>
      <c r="F182" s="17"/>
      <c r="G182" s="27"/>
      <c r="H182" s="17"/>
      <c r="I182" s="25"/>
      <c r="J182" s="6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33"/>
      <c r="X182" s="68"/>
      <c r="Y182" s="69"/>
      <c r="Z182" s="70"/>
      <c r="AA182" s="70"/>
      <c r="AB182" s="70"/>
      <c r="AC182" s="70"/>
      <c r="AD182" s="70"/>
      <c r="AE182" s="70"/>
      <c r="AF182" s="70"/>
      <c r="AG182" s="70"/>
      <c r="AH182" s="11"/>
      <c r="AI182" s="12"/>
      <c r="AJ182" s="12"/>
      <c r="AK182" s="12"/>
      <c r="AL182" s="12"/>
      <c r="AM182" s="12"/>
      <c r="AN182" s="12"/>
      <c r="AO182" s="12"/>
    </row>
    <row r="183" spans="4:41" s="1" customFormat="1" ht="15" customHeight="1">
      <c r="D183" s="4"/>
      <c r="E183" s="57"/>
      <c r="F183" s="17"/>
      <c r="G183" s="27"/>
      <c r="H183" s="17"/>
      <c r="I183" s="25"/>
      <c r="J183" s="58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33"/>
      <c r="X183" s="68"/>
      <c r="Y183" s="69"/>
      <c r="Z183" s="70"/>
      <c r="AA183" s="70"/>
      <c r="AB183" s="70"/>
      <c r="AC183" s="70"/>
      <c r="AD183" s="70"/>
      <c r="AE183" s="70"/>
      <c r="AF183" s="70"/>
      <c r="AG183" s="70"/>
      <c r="AH183" s="11"/>
      <c r="AI183" s="12"/>
      <c r="AJ183" s="12"/>
      <c r="AK183" s="12"/>
      <c r="AL183" s="12"/>
      <c r="AM183" s="12"/>
      <c r="AN183" s="12"/>
      <c r="AO183" s="12"/>
    </row>
    <row r="184" spans="4:41" s="1" customFormat="1" ht="15" customHeight="1">
      <c r="D184" s="4"/>
      <c r="E184" s="57"/>
      <c r="F184" s="17"/>
      <c r="G184" s="27"/>
      <c r="H184" s="17"/>
      <c r="I184" s="25"/>
      <c r="J184" s="58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33"/>
      <c r="X184" s="68"/>
      <c r="Y184" s="69"/>
      <c r="Z184" s="70"/>
      <c r="AA184" s="70"/>
      <c r="AB184" s="70"/>
      <c r="AC184" s="70"/>
      <c r="AD184" s="70"/>
      <c r="AE184" s="70"/>
      <c r="AF184" s="70"/>
      <c r="AG184" s="70"/>
      <c r="AH184" s="11"/>
      <c r="AI184" s="12"/>
      <c r="AJ184" s="12"/>
      <c r="AK184" s="12"/>
      <c r="AL184" s="12"/>
      <c r="AM184" s="12"/>
      <c r="AN184" s="12"/>
      <c r="AO184" s="12"/>
    </row>
    <row r="185" spans="4:41" s="1" customFormat="1" ht="15" customHeight="1">
      <c r="D185" s="4"/>
      <c r="E185" s="57"/>
      <c r="F185" s="17"/>
      <c r="G185" s="27"/>
      <c r="H185" s="17"/>
      <c r="I185" s="25"/>
      <c r="J185" s="58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33"/>
      <c r="X185" s="68"/>
      <c r="Y185" s="69"/>
      <c r="Z185" s="70"/>
      <c r="AA185" s="70"/>
      <c r="AB185" s="70"/>
      <c r="AC185" s="70"/>
      <c r="AD185" s="70"/>
      <c r="AE185" s="70"/>
      <c r="AF185" s="70"/>
      <c r="AG185" s="70"/>
      <c r="AH185" s="11"/>
      <c r="AI185" s="12"/>
      <c r="AJ185" s="12"/>
      <c r="AK185" s="12"/>
      <c r="AL185" s="12"/>
      <c r="AM185" s="12"/>
      <c r="AN185" s="12"/>
      <c r="AO185" s="12"/>
    </row>
    <row r="186" spans="4:41" s="1" customFormat="1" ht="15" customHeight="1">
      <c r="D186" s="4"/>
      <c r="E186" s="57"/>
      <c r="F186" s="17"/>
      <c r="G186" s="27"/>
      <c r="H186" s="17"/>
      <c r="I186" s="25"/>
      <c r="J186" s="58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33"/>
      <c r="X186" s="68"/>
      <c r="Y186" s="69"/>
      <c r="Z186" s="70"/>
      <c r="AA186" s="70"/>
      <c r="AB186" s="70"/>
      <c r="AC186" s="70"/>
      <c r="AD186" s="70"/>
      <c r="AE186" s="70"/>
      <c r="AF186" s="70"/>
      <c r="AG186" s="70"/>
      <c r="AH186" s="11"/>
      <c r="AI186" s="12"/>
      <c r="AJ186" s="12"/>
      <c r="AK186" s="12"/>
      <c r="AL186" s="12"/>
      <c r="AM186" s="12"/>
      <c r="AN186" s="12"/>
      <c r="AO186" s="12"/>
    </row>
    <row r="187" spans="4:41" s="1" customFormat="1" ht="15" customHeight="1">
      <c r="D187" s="4"/>
      <c r="E187" s="57"/>
      <c r="F187" s="17"/>
      <c r="G187" s="27"/>
      <c r="H187" s="17"/>
      <c r="I187" s="25"/>
      <c r="J187" s="58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33"/>
      <c r="X187" s="68"/>
      <c r="Y187" s="69"/>
      <c r="Z187" s="70"/>
      <c r="AA187" s="70"/>
      <c r="AB187" s="70"/>
      <c r="AC187" s="70"/>
      <c r="AD187" s="70"/>
      <c r="AE187" s="70"/>
      <c r="AF187" s="70"/>
      <c r="AG187" s="70"/>
      <c r="AH187" s="11"/>
      <c r="AI187" s="12"/>
      <c r="AJ187" s="12"/>
      <c r="AK187" s="12"/>
      <c r="AL187" s="12"/>
      <c r="AM187" s="12"/>
      <c r="AN187" s="12"/>
      <c r="AO187" s="12"/>
    </row>
    <row r="188" spans="4:41" s="1" customFormat="1" ht="15" customHeight="1">
      <c r="D188" s="4"/>
      <c r="E188" s="57"/>
      <c r="F188" s="17"/>
      <c r="G188" s="27"/>
      <c r="H188" s="17"/>
      <c r="I188" s="25"/>
      <c r="J188" s="58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33"/>
      <c r="X188" s="68"/>
      <c r="Y188" s="69"/>
      <c r="Z188" s="70"/>
      <c r="AA188" s="70"/>
      <c r="AB188" s="70"/>
      <c r="AC188" s="70"/>
      <c r="AD188" s="70"/>
      <c r="AE188" s="70"/>
      <c r="AF188" s="70"/>
      <c r="AG188" s="70"/>
      <c r="AH188" s="11"/>
      <c r="AI188" s="12"/>
      <c r="AJ188" s="12"/>
      <c r="AK188" s="12"/>
      <c r="AL188" s="12"/>
      <c r="AM188" s="12"/>
      <c r="AN188" s="12"/>
      <c r="AO188" s="12"/>
    </row>
    <row r="189" spans="4:41" s="1" customFormat="1" ht="15" customHeight="1">
      <c r="D189" s="4"/>
      <c r="E189" s="57"/>
      <c r="F189" s="17"/>
      <c r="G189" s="27"/>
      <c r="H189" s="17"/>
      <c r="I189" s="25"/>
      <c r="J189" s="58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33"/>
      <c r="X189" s="68"/>
      <c r="Y189" s="69"/>
      <c r="Z189" s="70"/>
      <c r="AA189" s="70"/>
      <c r="AB189" s="70"/>
      <c r="AC189" s="70"/>
      <c r="AD189" s="70"/>
      <c r="AE189" s="70"/>
      <c r="AF189" s="70"/>
      <c r="AG189" s="70"/>
      <c r="AH189" s="11"/>
      <c r="AI189" s="12"/>
      <c r="AJ189" s="12"/>
      <c r="AK189" s="12"/>
      <c r="AL189" s="12"/>
      <c r="AM189" s="12"/>
      <c r="AN189" s="12"/>
      <c r="AO189" s="12"/>
    </row>
    <row r="190" spans="4:41" s="1" customFormat="1" ht="15" customHeight="1">
      <c r="D190" s="4"/>
      <c r="E190" s="57"/>
      <c r="F190" s="17"/>
      <c r="G190" s="27"/>
      <c r="H190" s="17"/>
      <c r="I190" s="25"/>
      <c r="J190" s="58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33"/>
      <c r="X190" s="68"/>
      <c r="Y190" s="69"/>
      <c r="Z190" s="70"/>
      <c r="AA190" s="70"/>
      <c r="AB190" s="70"/>
      <c r="AC190" s="70"/>
      <c r="AD190" s="70"/>
      <c r="AE190" s="70"/>
      <c r="AF190" s="70"/>
      <c r="AG190" s="70"/>
      <c r="AH190" s="11"/>
      <c r="AI190" s="12"/>
      <c r="AJ190" s="12"/>
      <c r="AK190" s="12"/>
      <c r="AL190" s="12"/>
      <c r="AM190" s="12"/>
      <c r="AN190" s="12"/>
      <c r="AO190" s="12"/>
    </row>
    <row r="191" spans="4:41" s="1" customFormat="1" ht="15" customHeight="1">
      <c r="D191" s="4"/>
      <c r="E191" s="57"/>
      <c r="F191" s="17"/>
      <c r="G191" s="27"/>
      <c r="H191" s="17"/>
      <c r="I191" s="25"/>
      <c r="J191" s="58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33"/>
      <c r="X191" s="68"/>
      <c r="Y191" s="69"/>
      <c r="Z191" s="70"/>
      <c r="AA191" s="70"/>
      <c r="AB191" s="70"/>
      <c r="AC191" s="70"/>
      <c r="AD191" s="70"/>
      <c r="AE191" s="70"/>
      <c r="AF191" s="70"/>
      <c r="AG191" s="70"/>
      <c r="AH191" s="11"/>
      <c r="AI191" s="12"/>
      <c r="AJ191" s="12"/>
      <c r="AK191" s="12"/>
      <c r="AL191" s="12"/>
      <c r="AM191" s="12"/>
      <c r="AN191" s="12"/>
      <c r="AO191" s="12"/>
    </row>
    <row r="192" spans="1:41" s="1" customFormat="1" ht="15" customHeight="1">
      <c r="A192" s="12"/>
      <c r="B192" s="12"/>
      <c r="C192" s="12"/>
      <c r="D192" s="6"/>
      <c r="E192" s="64"/>
      <c r="F192" s="65"/>
      <c r="G192" s="65"/>
      <c r="H192" s="65"/>
      <c r="I192" s="66"/>
      <c r="J192" s="58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33"/>
      <c r="X192" s="68"/>
      <c r="Y192" s="69"/>
      <c r="Z192" s="70"/>
      <c r="AA192" s="70"/>
      <c r="AB192" s="70"/>
      <c r="AC192" s="70"/>
      <c r="AD192" s="70"/>
      <c r="AE192" s="70"/>
      <c r="AF192" s="70"/>
      <c r="AG192" s="70"/>
      <c r="AH192" s="11"/>
      <c r="AI192" s="12"/>
      <c r="AJ192" s="12"/>
      <c r="AK192" s="12"/>
      <c r="AL192" s="12"/>
      <c r="AM192" s="12"/>
      <c r="AN192" s="12"/>
      <c r="AO192" s="12"/>
    </row>
    <row r="193" spans="1:41" s="1" customFormat="1" ht="15" customHeight="1">
      <c r="A193" s="12"/>
      <c r="B193" s="12"/>
      <c r="C193" s="12"/>
      <c r="D193" s="6"/>
      <c r="E193" s="64"/>
      <c r="F193" s="65"/>
      <c r="G193" s="65"/>
      <c r="H193" s="65"/>
      <c r="I193" s="66"/>
      <c r="J193" s="58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33"/>
      <c r="X193" s="68"/>
      <c r="Y193" s="69"/>
      <c r="Z193" s="70"/>
      <c r="AA193" s="70"/>
      <c r="AB193" s="70"/>
      <c r="AC193" s="70"/>
      <c r="AD193" s="70"/>
      <c r="AE193" s="70"/>
      <c r="AF193" s="70"/>
      <c r="AG193" s="70"/>
      <c r="AH193" s="11"/>
      <c r="AI193" s="12"/>
      <c r="AJ193" s="12"/>
      <c r="AK193" s="12"/>
      <c r="AL193" s="12"/>
      <c r="AM193" s="12"/>
      <c r="AN193" s="12"/>
      <c r="AO193" s="12"/>
    </row>
    <row r="194" spans="1:41" s="1" customFormat="1" ht="15" customHeight="1">
      <c r="A194" s="12"/>
      <c r="B194" s="12"/>
      <c r="C194" s="12"/>
      <c r="D194" s="6"/>
      <c r="E194" s="64"/>
      <c r="F194" s="65"/>
      <c r="G194" s="65"/>
      <c r="H194" s="65"/>
      <c r="I194" s="66"/>
      <c r="J194" s="58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33"/>
      <c r="X194" s="68"/>
      <c r="Y194" s="69"/>
      <c r="Z194" s="70"/>
      <c r="AA194" s="70"/>
      <c r="AB194" s="70"/>
      <c r="AC194" s="70"/>
      <c r="AD194" s="70"/>
      <c r="AE194" s="70"/>
      <c r="AF194" s="70"/>
      <c r="AG194" s="70"/>
      <c r="AH194" s="11"/>
      <c r="AI194" s="12"/>
      <c r="AJ194" s="12"/>
      <c r="AK194" s="12"/>
      <c r="AL194" s="12"/>
      <c r="AM194" s="12"/>
      <c r="AN194" s="12"/>
      <c r="AO194" s="12"/>
    </row>
    <row r="195" spans="1:41" s="1" customFormat="1" ht="15" customHeight="1">
      <c r="A195" s="12"/>
      <c r="B195" s="12"/>
      <c r="C195" s="12"/>
      <c r="D195" s="6"/>
      <c r="E195" s="64"/>
      <c r="F195" s="65"/>
      <c r="G195" s="65"/>
      <c r="H195" s="65"/>
      <c r="I195" s="66"/>
      <c r="J195" s="58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3"/>
      <c r="X195" s="68"/>
      <c r="Y195" s="69"/>
      <c r="Z195" s="70"/>
      <c r="AA195" s="70"/>
      <c r="AB195" s="70"/>
      <c r="AC195" s="70"/>
      <c r="AD195" s="70"/>
      <c r="AE195" s="70"/>
      <c r="AF195" s="70"/>
      <c r="AG195" s="70"/>
      <c r="AH195" s="11"/>
      <c r="AI195" s="12"/>
      <c r="AJ195" s="12"/>
      <c r="AK195" s="12"/>
      <c r="AL195" s="12"/>
      <c r="AM195" s="12"/>
      <c r="AN195" s="12"/>
      <c r="AO195" s="12"/>
    </row>
    <row r="196" spans="1:41" s="1" customFormat="1" ht="15" customHeight="1">
      <c r="A196" s="12"/>
      <c r="B196" s="12"/>
      <c r="C196" s="12"/>
      <c r="D196" s="6"/>
      <c r="E196" s="64"/>
      <c r="F196" s="65"/>
      <c r="G196" s="65"/>
      <c r="H196" s="65"/>
      <c r="I196" s="66"/>
      <c r="J196" s="58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33"/>
      <c r="X196" s="68"/>
      <c r="Y196" s="69"/>
      <c r="Z196" s="70"/>
      <c r="AA196" s="70"/>
      <c r="AB196" s="70"/>
      <c r="AC196" s="70"/>
      <c r="AD196" s="70"/>
      <c r="AE196" s="70"/>
      <c r="AF196" s="70"/>
      <c r="AG196" s="70"/>
      <c r="AH196" s="11"/>
      <c r="AI196" s="12"/>
      <c r="AJ196" s="12"/>
      <c r="AK196" s="12"/>
      <c r="AL196" s="12"/>
      <c r="AM196" s="12"/>
      <c r="AN196" s="12"/>
      <c r="AO196" s="12"/>
    </row>
    <row r="197" spans="1:41" s="1" customFormat="1" ht="15" customHeight="1">
      <c r="A197" s="12"/>
      <c r="B197" s="12"/>
      <c r="C197" s="12"/>
      <c r="D197" s="6"/>
      <c r="E197" s="64"/>
      <c r="F197" s="65"/>
      <c r="G197" s="65"/>
      <c r="H197" s="65"/>
      <c r="I197" s="66"/>
      <c r="J197" s="58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33"/>
      <c r="X197" s="68"/>
      <c r="Y197" s="69"/>
      <c r="Z197" s="70"/>
      <c r="AA197" s="70"/>
      <c r="AB197" s="70"/>
      <c r="AC197" s="70"/>
      <c r="AD197" s="70"/>
      <c r="AE197" s="70"/>
      <c r="AF197" s="70"/>
      <c r="AG197" s="70"/>
      <c r="AH197" s="11"/>
      <c r="AI197" s="12"/>
      <c r="AJ197" s="12"/>
      <c r="AK197" s="12"/>
      <c r="AL197" s="12"/>
      <c r="AM197" s="12"/>
      <c r="AN197" s="12"/>
      <c r="AO197" s="12"/>
    </row>
    <row r="198" spans="1:41" s="1" customFormat="1" ht="15" customHeight="1">
      <c r="A198" s="12"/>
      <c r="B198" s="12"/>
      <c r="C198" s="12"/>
      <c r="D198" s="6"/>
      <c r="E198" s="64"/>
      <c r="F198" s="65"/>
      <c r="G198" s="65"/>
      <c r="H198" s="65"/>
      <c r="I198" s="66"/>
      <c r="J198" s="67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8"/>
      <c r="Y198" s="69"/>
      <c r="Z198" s="70"/>
      <c r="AA198" s="70"/>
      <c r="AB198" s="70"/>
      <c r="AC198" s="70"/>
      <c r="AD198" s="70"/>
      <c r="AE198" s="70"/>
      <c r="AF198" s="70"/>
      <c r="AG198" s="70"/>
      <c r="AH198" s="11"/>
      <c r="AI198" s="12"/>
      <c r="AJ198" s="12"/>
      <c r="AK198" s="12"/>
      <c r="AL198" s="12"/>
      <c r="AM198" s="12"/>
      <c r="AN198" s="12"/>
      <c r="AO198" s="12"/>
    </row>
    <row r="199" spans="1:41" s="1" customFormat="1" ht="15" customHeight="1">
      <c r="A199" s="12"/>
      <c r="B199" s="12"/>
      <c r="C199" s="12"/>
      <c r="D199" s="6"/>
      <c r="E199" s="64"/>
      <c r="F199" s="65"/>
      <c r="G199" s="65"/>
      <c r="H199" s="65"/>
      <c r="I199" s="66"/>
      <c r="J199" s="67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8"/>
      <c r="Y199" s="69"/>
      <c r="Z199" s="70"/>
      <c r="AA199" s="70"/>
      <c r="AB199" s="70"/>
      <c r="AC199" s="70"/>
      <c r="AD199" s="70"/>
      <c r="AE199" s="70"/>
      <c r="AF199" s="70"/>
      <c r="AG199" s="70"/>
      <c r="AH199" s="11"/>
      <c r="AI199" s="12"/>
      <c r="AJ199" s="12"/>
      <c r="AK199" s="12"/>
      <c r="AL199" s="12"/>
      <c r="AM199" s="12"/>
      <c r="AN199" s="12"/>
      <c r="AO199" s="12"/>
    </row>
    <row r="200" spans="1:41" s="1" customFormat="1" ht="15" customHeight="1">
      <c r="A200" s="12"/>
      <c r="B200" s="12"/>
      <c r="C200" s="12"/>
      <c r="D200" s="6"/>
      <c r="E200" s="64"/>
      <c r="F200" s="65"/>
      <c r="G200" s="65"/>
      <c r="H200" s="65"/>
      <c r="I200" s="66"/>
      <c r="J200" s="67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8"/>
      <c r="Y200" s="69"/>
      <c r="Z200" s="70"/>
      <c r="AA200" s="70"/>
      <c r="AB200" s="70"/>
      <c r="AC200" s="70"/>
      <c r="AD200" s="70"/>
      <c r="AE200" s="70"/>
      <c r="AF200" s="70"/>
      <c r="AG200" s="70"/>
      <c r="AH200" s="11"/>
      <c r="AI200" s="12"/>
      <c r="AJ200" s="12"/>
      <c r="AK200" s="12"/>
      <c r="AL200" s="12"/>
      <c r="AM200" s="12"/>
      <c r="AN200" s="12"/>
      <c r="AO200" s="12"/>
    </row>
    <row r="201" spans="1:41" s="1" customFormat="1" ht="15" customHeight="1">
      <c r="A201" s="12"/>
      <c r="B201" s="12"/>
      <c r="C201" s="12"/>
      <c r="D201" s="6"/>
      <c r="E201" s="64"/>
      <c r="F201" s="65"/>
      <c r="G201" s="65"/>
      <c r="H201" s="65"/>
      <c r="I201" s="66"/>
      <c r="J201" s="67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8"/>
      <c r="Y201" s="69"/>
      <c r="Z201" s="70"/>
      <c r="AA201" s="70"/>
      <c r="AB201" s="70"/>
      <c r="AC201" s="70"/>
      <c r="AD201" s="70"/>
      <c r="AE201" s="70"/>
      <c r="AF201" s="70"/>
      <c r="AG201" s="70"/>
      <c r="AH201" s="11"/>
      <c r="AI201" s="12"/>
      <c r="AJ201" s="12"/>
      <c r="AK201" s="12"/>
      <c r="AL201" s="12"/>
      <c r="AM201" s="12"/>
      <c r="AN201" s="12"/>
      <c r="AO201" s="12"/>
    </row>
    <row r="202" spans="1:41" s="1" customFormat="1" ht="15" customHeight="1">
      <c r="A202" s="12"/>
      <c r="B202" s="12"/>
      <c r="C202" s="12"/>
      <c r="D202" s="6"/>
      <c r="E202" s="64"/>
      <c r="F202" s="65"/>
      <c r="G202" s="65"/>
      <c r="H202" s="65"/>
      <c r="I202" s="66"/>
      <c r="J202" s="67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8"/>
      <c r="Y202" s="69"/>
      <c r="Z202" s="70"/>
      <c r="AA202" s="70"/>
      <c r="AB202" s="70"/>
      <c r="AC202" s="70"/>
      <c r="AD202" s="70"/>
      <c r="AE202" s="70"/>
      <c r="AF202" s="70"/>
      <c r="AG202" s="70"/>
      <c r="AH202" s="11"/>
      <c r="AI202" s="12"/>
      <c r="AJ202" s="12"/>
      <c r="AK202" s="12"/>
      <c r="AL202" s="12"/>
      <c r="AM202" s="12"/>
      <c r="AN202" s="12"/>
      <c r="AO202" s="12"/>
    </row>
    <row r="203" spans="1:41" s="1" customFormat="1" ht="15" customHeight="1">
      <c r="A203" s="12"/>
      <c r="B203" s="12"/>
      <c r="C203" s="12"/>
      <c r="D203" s="6"/>
      <c r="E203" s="64"/>
      <c r="F203" s="65"/>
      <c r="G203" s="65"/>
      <c r="H203" s="65"/>
      <c r="I203" s="66"/>
      <c r="J203" s="67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8"/>
      <c r="Y203" s="69"/>
      <c r="Z203" s="70"/>
      <c r="AA203" s="70"/>
      <c r="AB203" s="70"/>
      <c r="AC203" s="70"/>
      <c r="AD203" s="70"/>
      <c r="AE203" s="70"/>
      <c r="AF203" s="70"/>
      <c r="AG203" s="70"/>
      <c r="AH203" s="11"/>
      <c r="AI203" s="12"/>
      <c r="AJ203" s="12"/>
      <c r="AK203" s="12"/>
      <c r="AL203" s="12"/>
      <c r="AM203" s="12"/>
      <c r="AN203" s="12"/>
      <c r="AO203" s="12"/>
    </row>
    <row r="204" spans="1:41" s="1" customFormat="1" ht="15" customHeight="1">
      <c r="A204" s="12"/>
      <c r="B204" s="12"/>
      <c r="C204" s="12"/>
      <c r="D204" s="6"/>
      <c r="E204" s="64"/>
      <c r="F204" s="65"/>
      <c r="G204" s="65"/>
      <c r="H204" s="65"/>
      <c r="I204" s="66"/>
      <c r="J204" s="67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8"/>
      <c r="Y204" s="69"/>
      <c r="Z204" s="70"/>
      <c r="AA204" s="70"/>
      <c r="AB204" s="70"/>
      <c r="AC204" s="70"/>
      <c r="AD204" s="70"/>
      <c r="AE204" s="70"/>
      <c r="AF204" s="70"/>
      <c r="AG204" s="70"/>
      <c r="AH204" s="11"/>
      <c r="AI204" s="12"/>
      <c r="AJ204" s="12"/>
      <c r="AK204" s="12"/>
      <c r="AL204" s="12"/>
      <c r="AM204" s="12"/>
      <c r="AN204" s="12"/>
      <c r="AO204" s="12"/>
    </row>
    <row r="205" spans="1:41" s="1" customFormat="1" ht="15" customHeight="1">
      <c r="A205" s="12"/>
      <c r="B205" s="12"/>
      <c r="C205" s="12"/>
      <c r="D205" s="6"/>
      <c r="E205" s="64"/>
      <c r="F205" s="65"/>
      <c r="G205" s="65"/>
      <c r="H205" s="65"/>
      <c r="I205" s="66"/>
      <c r="J205" s="67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8"/>
      <c r="Y205" s="69"/>
      <c r="Z205" s="70"/>
      <c r="AA205" s="70"/>
      <c r="AB205" s="70"/>
      <c r="AC205" s="70"/>
      <c r="AD205" s="70"/>
      <c r="AE205" s="70"/>
      <c r="AF205" s="70"/>
      <c r="AG205" s="70"/>
      <c r="AH205" s="11"/>
      <c r="AI205" s="12"/>
      <c r="AJ205" s="12"/>
      <c r="AK205" s="12"/>
      <c r="AL205" s="12"/>
      <c r="AM205" s="12"/>
      <c r="AN205" s="12"/>
      <c r="AO205" s="12"/>
    </row>
    <row r="206" spans="1:41" s="1" customFormat="1" ht="15" customHeight="1">
      <c r="A206" s="12"/>
      <c r="B206" s="12"/>
      <c r="C206" s="12"/>
      <c r="D206" s="6"/>
      <c r="E206" s="64"/>
      <c r="F206" s="65"/>
      <c r="G206" s="65"/>
      <c r="H206" s="65"/>
      <c r="I206" s="66"/>
      <c r="J206" s="67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8"/>
      <c r="Y206" s="69"/>
      <c r="Z206" s="70"/>
      <c r="AA206" s="70"/>
      <c r="AB206" s="70"/>
      <c r="AC206" s="70"/>
      <c r="AD206" s="70"/>
      <c r="AE206" s="70"/>
      <c r="AF206" s="70"/>
      <c r="AG206" s="70"/>
      <c r="AH206" s="11"/>
      <c r="AI206" s="12"/>
      <c r="AJ206" s="12"/>
      <c r="AK206" s="12"/>
      <c r="AL206" s="12"/>
      <c r="AM206" s="12"/>
      <c r="AN206" s="12"/>
      <c r="AO206" s="12"/>
    </row>
    <row r="207" spans="1:41" s="1" customFormat="1" ht="15" customHeight="1">
      <c r="A207" s="12"/>
      <c r="B207" s="12"/>
      <c r="C207" s="12"/>
      <c r="D207" s="6"/>
      <c r="E207" s="64"/>
      <c r="F207" s="65"/>
      <c r="G207" s="65"/>
      <c r="H207" s="65"/>
      <c r="I207" s="66"/>
      <c r="J207" s="67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8"/>
      <c r="Y207" s="69"/>
      <c r="Z207" s="70"/>
      <c r="AA207" s="70"/>
      <c r="AB207" s="70"/>
      <c r="AC207" s="70"/>
      <c r="AD207" s="70"/>
      <c r="AE207" s="70"/>
      <c r="AF207" s="70"/>
      <c r="AG207" s="70"/>
      <c r="AH207" s="11"/>
      <c r="AI207" s="12"/>
      <c r="AJ207" s="12"/>
      <c r="AK207" s="12"/>
      <c r="AL207" s="12"/>
      <c r="AM207" s="12"/>
      <c r="AN207" s="12"/>
      <c r="AO207" s="12"/>
    </row>
    <row r="208" spans="1:41" s="1" customFormat="1" ht="15" customHeight="1">
      <c r="A208" s="12"/>
      <c r="B208" s="12"/>
      <c r="C208" s="12"/>
      <c r="D208" s="6"/>
      <c r="E208" s="64"/>
      <c r="F208" s="65"/>
      <c r="G208" s="65"/>
      <c r="H208" s="65"/>
      <c r="I208" s="66"/>
      <c r="J208" s="67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8"/>
      <c r="Y208" s="69"/>
      <c r="Z208" s="70"/>
      <c r="AA208" s="70"/>
      <c r="AB208" s="70"/>
      <c r="AC208" s="70"/>
      <c r="AD208" s="70"/>
      <c r="AE208" s="70"/>
      <c r="AF208" s="70"/>
      <c r="AG208" s="70"/>
      <c r="AH208" s="11"/>
      <c r="AI208" s="12"/>
      <c r="AJ208" s="12"/>
      <c r="AK208" s="12"/>
      <c r="AL208" s="12"/>
      <c r="AM208" s="12"/>
      <c r="AN208" s="12"/>
      <c r="AO208" s="12"/>
    </row>
    <row r="209" spans="1:41" s="1" customFormat="1" ht="15" customHeight="1">
      <c r="A209" s="12"/>
      <c r="B209" s="12"/>
      <c r="C209" s="12"/>
      <c r="D209" s="6"/>
      <c r="E209" s="64"/>
      <c r="F209" s="65"/>
      <c r="G209" s="65"/>
      <c r="H209" s="65"/>
      <c r="I209" s="66"/>
      <c r="J209" s="67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8"/>
      <c r="Y209" s="69"/>
      <c r="Z209" s="70"/>
      <c r="AA209" s="70"/>
      <c r="AB209" s="70"/>
      <c r="AC209" s="70"/>
      <c r="AD209" s="70"/>
      <c r="AE209" s="70"/>
      <c r="AF209" s="70"/>
      <c r="AG209" s="70"/>
      <c r="AH209" s="11"/>
      <c r="AI209" s="12"/>
      <c r="AJ209" s="12"/>
      <c r="AK209" s="12"/>
      <c r="AL209" s="12"/>
      <c r="AM209" s="12"/>
      <c r="AN209" s="12"/>
      <c r="AO209" s="12"/>
    </row>
    <row r="210" spans="1:41" s="1" customFormat="1" ht="15" customHeight="1">
      <c r="A210" s="12"/>
      <c r="B210" s="12"/>
      <c r="C210" s="12"/>
      <c r="D210" s="6"/>
      <c r="E210" s="64"/>
      <c r="F210" s="65"/>
      <c r="G210" s="65"/>
      <c r="H210" s="65"/>
      <c r="I210" s="66"/>
      <c r="J210" s="67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8"/>
      <c r="Y210" s="69"/>
      <c r="Z210" s="70"/>
      <c r="AA210" s="70"/>
      <c r="AB210" s="70"/>
      <c r="AC210" s="70"/>
      <c r="AD210" s="70"/>
      <c r="AE210" s="70"/>
      <c r="AF210" s="70"/>
      <c r="AG210" s="70"/>
      <c r="AH210" s="11"/>
      <c r="AI210" s="12"/>
      <c r="AJ210" s="12"/>
      <c r="AK210" s="12"/>
      <c r="AL210" s="12"/>
      <c r="AM210" s="12"/>
      <c r="AN210" s="12"/>
      <c r="AO210" s="12"/>
    </row>
    <row r="211" spans="1:41" s="1" customFormat="1" ht="15" customHeight="1">
      <c r="A211" s="12"/>
      <c r="B211" s="12"/>
      <c r="C211" s="12"/>
      <c r="D211" s="6"/>
      <c r="E211" s="64"/>
      <c r="F211" s="65"/>
      <c r="G211" s="65"/>
      <c r="H211" s="65"/>
      <c r="I211" s="66"/>
      <c r="J211" s="67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8"/>
      <c r="Y211" s="69"/>
      <c r="Z211" s="70"/>
      <c r="AA211" s="70"/>
      <c r="AB211" s="70"/>
      <c r="AC211" s="70"/>
      <c r="AD211" s="70"/>
      <c r="AE211" s="70"/>
      <c r="AF211" s="70"/>
      <c r="AG211" s="70"/>
      <c r="AH211" s="11"/>
      <c r="AI211" s="12"/>
      <c r="AJ211" s="12"/>
      <c r="AK211" s="12"/>
      <c r="AL211" s="12"/>
      <c r="AM211" s="12"/>
      <c r="AN211" s="12"/>
      <c r="AO211" s="12"/>
    </row>
    <row r="212" spans="1:41" s="1" customFormat="1" ht="15" customHeight="1">
      <c r="A212" s="12"/>
      <c r="B212" s="12"/>
      <c r="C212" s="12"/>
      <c r="D212" s="6"/>
      <c r="E212" s="64"/>
      <c r="F212" s="65"/>
      <c r="G212" s="65"/>
      <c r="H212" s="65"/>
      <c r="I212" s="66"/>
      <c r="J212" s="67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8"/>
      <c r="Y212" s="69"/>
      <c r="Z212" s="70"/>
      <c r="AA212" s="70"/>
      <c r="AB212" s="70"/>
      <c r="AC212" s="70"/>
      <c r="AD212" s="70"/>
      <c r="AE212" s="70"/>
      <c r="AF212" s="70"/>
      <c r="AG212" s="70"/>
      <c r="AH212" s="11"/>
      <c r="AI212" s="12"/>
      <c r="AJ212" s="12"/>
      <c r="AK212" s="12"/>
      <c r="AL212" s="12"/>
      <c r="AM212" s="12"/>
      <c r="AN212" s="12"/>
      <c r="AO212" s="12"/>
    </row>
    <row r="213" spans="1:41" s="1" customFormat="1" ht="15" customHeight="1">
      <c r="A213" s="12"/>
      <c r="B213" s="12"/>
      <c r="C213" s="12"/>
      <c r="D213" s="6"/>
      <c r="E213" s="64"/>
      <c r="F213" s="65"/>
      <c r="G213" s="65"/>
      <c r="H213" s="65"/>
      <c r="I213" s="66"/>
      <c r="J213" s="67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8"/>
      <c r="Y213" s="69"/>
      <c r="Z213" s="70"/>
      <c r="AA213" s="70"/>
      <c r="AB213" s="70"/>
      <c r="AC213" s="70"/>
      <c r="AD213" s="70"/>
      <c r="AE213" s="70"/>
      <c r="AF213" s="70"/>
      <c r="AG213" s="70"/>
      <c r="AH213" s="11"/>
      <c r="AI213" s="12"/>
      <c r="AJ213" s="12"/>
      <c r="AK213" s="12"/>
      <c r="AL213" s="12"/>
      <c r="AM213" s="12"/>
      <c r="AN213" s="12"/>
      <c r="AO213" s="12"/>
    </row>
    <row r="214" spans="1:41" s="1" customFormat="1" ht="15" customHeight="1">
      <c r="A214" s="12"/>
      <c r="B214" s="12"/>
      <c r="C214" s="12"/>
      <c r="D214" s="6"/>
      <c r="E214" s="64"/>
      <c r="F214" s="65"/>
      <c r="G214" s="65"/>
      <c r="H214" s="65"/>
      <c r="I214" s="66"/>
      <c r="J214" s="67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8"/>
      <c r="Y214" s="69"/>
      <c r="Z214" s="70"/>
      <c r="AA214" s="70"/>
      <c r="AB214" s="70"/>
      <c r="AC214" s="70"/>
      <c r="AD214" s="70"/>
      <c r="AE214" s="70"/>
      <c r="AF214" s="70"/>
      <c r="AG214" s="70"/>
      <c r="AH214" s="11"/>
      <c r="AI214" s="12"/>
      <c r="AJ214" s="12"/>
      <c r="AK214" s="12"/>
      <c r="AL214" s="12"/>
      <c r="AM214" s="12"/>
      <c r="AN214" s="12"/>
      <c r="AO214" s="12"/>
    </row>
    <row r="215" spans="1:41" s="1" customFormat="1" ht="15" customHeight="1">
      <c r="A215" s="12"/>
      <c r="B215" s="12"/>
      <c r="C215" s="12"/>
      <c r="D215" s="6"/>
      <c r="E215" s="64"/>
      <c r="F215" s="65"/>
      <c r="G215" s="65"/>
      <c r="H215" s="65"/>
      <c r="I215" s="66"/>
      <c r="J215" s="67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8"/>
      <c r="Y215" s="69"/>
      <c r="Z215" s="70"/>
      <c r="AA215" s="70"/>
      <c r="AB215" s="70"/>
      <c r="AC215" s="70"/>
      <c r="AD215" s="70"/>
      <c r="AE215" s="70"/>
      <c r="AF215" s="70"/>
      <c r="AG215" s="70"/>
      <c r="AH215" s="11"/>
      <c r="AI215" s="12"/>
      <c r="AJ215" s="12"/>
      <c r="AK215" s="12"/>
      <c r="AL215" s="12"/>
      <c r="AM215" s="12"/>
      <c r="AN215" s="12"/>
      <c r="AO215" s="12"/>
    </row>
    <row r="216" spans="1:41" s="1" customFormat="1" ht="15" customHeight="1">
      <c r="A216" s="12"/>
      <c r="B216" s="12"/>
      <c r="C216" s="12"/>
      <c r="D216" s="6"/>
      <c r="E216" s="64"/>
      <c r="F216" s="65"/>
      <c r="G216" s="65"/>
      <c r="H216" s="65"/>
      <c r="I216" s="66"/>
      <c r="J216" s="67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8"/>
      <c r="Y216" s="69"/>
      <c r="Z216" s="70"/>
      <c r="AA216" s="70"/>
      <c r="AB216" s="70"/>
      <c r="AC216" s="70"/>
      <c r="AD216" s="70"/>
      <c r="AE216" s="70"/>
      <c r="AF216" s="70"/>
      <c r="AG216" s="70"/>
      <c r="AH216" s="11"/>
      <c r="AI216" s="12"/>
      <c r="AJ216" s="12"/>
      <c r="AK216" s="12"/>
      <c r="AL216" s="12"/>
      <c r="AM216" s="12"/>
      <c r="AN216" s="12"/>
      <c r="AO216" s="12"/>
    </row>
    <row r="217" spans="1:41" s="1" customFormat="1" ht="15" customHeight="1">
      <c r="A217" s="12"/>
      <c r="B217" s="12"/>
      <c r="C217" s="12"/>
      <c r="D217" s="6"/>
      <c r="E217" s="64"/>
      <c r="F217" s="65"/>
      <c r="G217" s="65"/>
      <c r="H217" s="65"/>
      <c r="I217" s="66"/>
      <c r="J217" s="67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8"/>
      <c r="Y217" s="69"/>
      <c r="Z217" s="70"/>
      <c r="AA217" s="70"/>
      <c r="AB217" s="70"/>
      <c r="AC217" s="70"/>
      <c r="AD217" s="70"/>
      <c r="AE217" s="70"/>
      <c r="AF217" s="70"/>
      <c r="AG217" s="70"/>
      <c r="AH217" s="11"/>
      <c r="AI217" s="12"/>
      <c r="AJ217" s="12"/>
      <c r="AK217" s="12"/>
      <c r="AL217" s="12"/>
      <c r="AM217" s="12"/>
      <c r="AN217" s="12"/>
      <c r="AO217" s="12"/>
    </row>
    <row r="218" spans="1:41" s="1" customFormat="1" ht="15" customHeight="1">
      <c r="A218" s="12"/>
      <c r="B218" s="12"/>
      <c r="C218" s="12"/>
      <c r="D218" s="6"/>
      <c r="E218" s="64"/>
      <c r="F218" s="65"/>
      <c r="G218" s="65"/>
      <c r="H218" s="65"/>
      <c r="I218" s="66"/>
      <c r="J218" s="67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8"/>
      <c r="Y218" s="69"/>
      <c r="Z218" s="70"/>
      <c r="AA218" s="70"/>
      <c r="AB218" s="70"/>
      <c r="AC218" s="70"/>
      <c r="AD218" s="70"/>
      <c r="AE218" s="70"/>
      <c r="AF218" s="70"/>
      <c r="AG218" s="70"/>
      <c r="AH218" s="11"/>
      <c r="AI218" s="12"/>
      <c r="AJ218" s="12"/>
      <c r="AK218" s="12"/>
      <c r="AL218" s="12"/>
      <c r="AM218" s="12"/>
      <c r="AN218" s="12"/>
      <c r="AO218" s="12"/>
    </row>
    <row r="219" spans="1:41" s="1" customFormat="1" ht="15" customHeight="1">
      <c r="A219" s="12"/>
      <c r="B219" s="12"/>
      <c r="C219" s="12"/>
      <c r="D219" s="6"/>
      <c r="E219" s="64"/>
      <c r="F219" s="65"/>
      <c r="G219" s="65"/>
      <c r="H219" s="65"/>
      <c r="I219" s="66"/>
      <c r="J219" s="67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8"/>
      <c r="Y219" s="69"/>
      <c r="Z219" s="70"/>
      <c r="AA219" s="70"/>
      <c r="AB219" s="70"/>
      <c r="AC219" s="70"/>
      <c r="AD219" s="70"/>
      <c r="AE219" s="70"/>
      <c r="AF219" s="70"/>
      <c r="AG219" s="70"/>
      <c r="AH219" s="11"/>
      <c r="AI219" s="12"/>
      <c r="AJ219" s="12"/>
      <c r="AK219" s="12"/>
      <c r="AL219" s="12"/>
      <c r="AM219" s="12"/>
      <c r="AN219" s="12"/>
      <c r="AO219" s="12"/>
    </row>
    <row r="220" spans="1:41" s="1" customFormat="1" ht="15" customHeight="1">
      <c r="A220" s="12"/>
      <c r="B220" s="12"/>
      <c r="C220" s="12"/>
      <c r="D220" s="6"/>
      <c r="E220" s="64"/>
      <c r="F220" s="65"/>
      <c r="G220" s="65"/>
      <c r="H220" s="65"/>
      <c r="I220" s="66"/>
      <c r="J220" s="67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8"/>
      <c r="Y220" s="69"/>
      <c r="Z220" s="70"/>
      <c r="AA220" s="70"/>
      <c r="AB220" s="70"/>
      <c r="AC220" s="70"/>
      <c r="AD220" s="70"/>
      <c r="AE220" s="70"/>
      <c r="AF220" s="70"/>
      <c r="AG220" s="70"/>
      <c r="AH220" s="11"/>
      <c r="AI220" s="12"/>
      <c r="AJ220" s="12"/>
      <c r="AK220" s="12"/>
      <c r="AL220" s="12"/>
      <c r="AM220" s="12"/>
      <c r="AN220" s="12"/>
      <c r="AO220" s="12"/>
    </row>
    <row r="221" spans="1:41" s="1" customFormat="1" ht="15" customHeight="1">
      <c r="A221" s="12"/>
      <c r="B221" s="12"/>
      <c r="C221" s="12"/>
      <c r="D221" s="6"/>
      <c r="E221" s="64"/>
      <c r="F221" s="65"/>
      <c r="G221" s="65"/>
      <c r="H221" s="65"/>
      <c r="I221" s="66"/>
      <c r="J221" s="67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8"/>
      <c r="Y221" s="69"/>
      <c r="Z221" s="70"/>
      <c r="AA221" s="70"/>
      <c r="AB221" s="70"/>
      <c r="AC221" s="70"/>
      <c r="AD221" s="70"/>
      <c r="AE221" s="70"/>
      <c r="AF221" s="70"/>
      <c r="AG221" s="70"/>
      <c r="AH221" s="11"/>
      <c r="AI221" s="12"/>
      <c r="AJ221" s="12"/>
      <c r="AK221" s="12"/>
      <c r="AL221" s="12"/>
      <c r="AM221" s="12"/>
      <c r="AN221" s="12"/>
      <c r="AO221" s="12"/>
    </row>
    <row r="222" spans="1:41" s="1" customFormat="1" ht="15" customHeight="1">
      <c r="A222" s="12"/>
      <c r="B222" s="12"/>
      <c r="C222" s="12"/>
      <c r="D222" s="6"/>
      <c r="E222" s="64"/>
      <c r="F222" s="65"/>
      <c r="G222" s="65"/>
      <c r="H222" s="65"/>
      <c r="I222" s="66"/>
      <c r="J222" s="67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8"/>
      <c r="Y222" s="69"/>
      <c r="Z222" s="70"/>
      <c r="AA222" s="70"/>
      <c r="AB222" s="70"/>
      <c r="AC222" s="70"/>
      <c r="AD222" s="70"/>
      <c r="AE222" s="70"/>
      <c r="AF222" s="70"/>
      <c r="AG222" s="70"/>
      <c r="AH222" s="11"/>
      <c r="AI222" s="12"/>
      <c r="AJ222" s="12"/>
      <c r="AK222" s="12"/>
      <c r="AL222" s="12"/>
      <c r="AM222" s="12"/>
      <c r="AN222" s="12"/>
      <c r="AO222" s="12"/>
    </row>
    <row r="223" spans="1:41" s="1" customFormat="1" ht="15" customHeight="1">
      <c r="A223" s="12"/>
      <c r="B223" s="12"/>
      <c r="C223" s="12"/>
      <c r="D223" s="6"/>
      <c r="E223" s="64"/>
      <c r="F223" s="65"/>
      <c r="G223" s="65"/>
      <c r="H223" s="65"/>
      <c r="I223" s="66"/>
      <c r="J223" s="67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8"/>
      <c r="Y223" s="69"/>
      <c r="Z223" s="70"/>
      <c r="AA223" s="70"/>
      <c r="AB223" s="70"/>
      <c r="AC223" s="70"/>
      <c r="AD223" s="70"/>
      <c r="AE223" s="70"/>
      <c r="AF223" s="70"/>
      <c r="AG223" s="70"/>
      <c r="AH223" s="11"/>
      <c r="AI223" s="12"/>
      <c r="AJ223" s="12"/>
      <c r="AK223" s="12"/>
      <c r="AL223" s="12"/>
      <c r="AM223" s="12"/>
      <c r="AN223" s="12"/>
      <c r="AO223" s="12"/>
    </row>
    <row r="224" spans="1:41" s="1" customFormat="1" ht="15" customHeight="1">
      <c r="A224" s="12"/>
      <c r="B224" s="12"/>
      <c r="C224" s="12"/>
      <c r="D224" s="6"/>
      <c r="E224" s="64"/>
      <c r="F224" s="65"/>
      <c r="G224" s="65"/>
      <c r="H224" s="65"/>
      <c r="I224" s="66"/>
      <c r="J224" s="67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8"/>
      <c r="Y224" s="69"/>
      <c r="Z224" s="70"/>
      <c r="AA224" s="70"/>
      <c r="AB224" s="70"/>
      <c r="AC224" s="70"/>
      <c r="AD224" s="70"/>
      <c r="AE224" s="70"/>
      <c r="AF224" s="70"/>
      <c r="AG224" s="70"/>
      <c r="AH224" s="11"/>
      <c r="AI224" s="12"/>
      <c r="AJ224" s="12"/>
      <c r="AK224" s="12"/>
      <c r="AL224" s="12"/>
      <c r="AM224" s="12"/>
      <c r="AN224" s="12"/>
      <c r="AO224" s="12"/>
    </row>
    <row r="225" spans="1:41" s="1" customFormat="1" ht="15" customHeight="1">
      <c r="A225" s="12"/>
      <c r="B225" s="12"/>
      <c r="C225" s="12"/>
      <c r="D225" s="6"/>
      <c r="E225" s="64"/>
      <c r="F225" s="65"/>
      <c r="G225" s="65"/>
      <c r="H225" s="65"/>
      <c r="I225" s="66"/>
      <c r="J225" s="67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8"/>
      <c r="Y225" s="69"/>
      <c r="Z225" s="70"/>
      <c r="AA225" s="70"/>
      <c r="AB225" s="70"/>
      <c r="AC225" s="70"/>
      <c r="AD225" s="70"/>
      <c r="AE225" s="70"/>
      <c r="AF225" s="70"/>
      <c r="AG225" s="70"/>
      <c r="AH225" s="11"/>
      <c r="AI225" s="12"/>
      <c r="AJ225" s="12"/>
      <c r="AK225" s="12"/>
      <c r="AL225" s="12"/>
      <c r="AM225" s="12"/>
      <c r="AN225" s="12"/>
      <c r="AO225" s="12"/>
    </row>
    <row r="226" spans="1:41" s="1" customFormat="1" ht="15" customHeight="1">
      <c r="A226" s="12"/>
      <c r="B226" s="12"/>
      <c r="C226" s="12"/>
      <c r="D226" s="6"/>
      <c r="E226" s="64"/>
      <c r="F226" s="65"/>
      <c r="G226" s="65"/>
      <c r="H226" s="65"/>
      <c r="I226" s="66"/>
      <c r="J226" s="67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8"/>
      <c r="Y226" s="69"/>
      <c r="Z226" s="70"/>
      <c r="AA226" s="70"/>
      <c r="AB226" s="70"/>
      <c r="AC226" s="70"/>
      <c r="AD226" s="70"/>
      <c r="AE226" s="70"/>
      <c r="AF226" s="70"/>
      <c r="AG226" s="70"/>
      <c r="AH226" s="11"/>
      <c r="AI226" s="12"/>
      <c r="AJ226" s="12"/>
      <c r="AK226" s="12"/>
      <c r="AL226" s="12"/>
      <c r="AM226" s="12"/>
      <c r="AN226" s="12"/>
      <c r="AO226" s="12"/>
    </row>
    <row r="227" spans="1:41" s="1" customFormat="1" ht="15" customHeight="1">
      <c r="A227" s="12"/>
      <c r="B227" s="12"/>
      <c r="C227" s="12"/>
      <c r="D227" s="6"/>
      <c r="E227" s="64"/>
      <c r="F227" s="65"/>
      <c r="G227" s="65"/>
      <c r="H227" s="65"/>
      <c r="I227" s="66"/>
      <c r="J227" s="67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8"/>
      <c r="Y227" s="69"/>
      <c r="Z227" s="70"/>
      <c r="AA227" s="70"/>
      <c r="AB227" s="70"/>
      <c r="AC227" s="70"/>
      <c r="AD227" s="70"/>
      <c r="AE227" s="70"/>
      <c r="AF227" s="70"/>
      <c r="AG227" s="70"/>
      <c r="AH227" s="11"/>
      <c r="AI227" s="12"/>
      <c r="AJ227" s="12"/>
      <c r="AK227" s="12"/>
      <c r="AL227" s="12"/>
      <c r="AM227" s="12"/>
      <c r="AN227" s="12"/>
      <c r="AO227" s="12"/>
    </row>
    <row r="228" spans="1:41" s="1" customFormat="1" ht="15" customHeight="1">
      <c r="A228" s="12"/>
      <c r="B228" s="12"/>
      <c r="C228" s="12"/>
      <c r="D228" s="6"/>
      <c r="E228" s="64"/>
      <c r="F228" s="65"/>
      <c r="G228" s="65"/>
      <c r="H228" s="65"/>
      <c r="I228" s="66"/>
      <c r="J228" s="67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8"/>
      <c r="Y228" s="69"/>
      <c r="Z228" s="70"/>
      <c r="AA228" s="70"/>
      <c r="AB228" s="70"/>
      <c r="AC228" s="70"/>
      <c r="AD228" s="70"/>
      <c r="AE228" s="70"/>
      <c r="AF228" s="70"/>
      <c r="AG228" s="70"/>
      <c r="AH228" s="11"/>
      <c r="AI228" s="12"/>
      <c r="AJ228" s="12"/>
      <c r="AK228" s="12"/>
      <c r="AL228" s="12"/>
      <c r="AM228" s="12"/>
      <c r="AN228" s="12"/>
      <c r="AO228" s="12"/>
    </row>
    <row r="229" spans="1:41" s="1" customFormat="1" ht="15" customHeight="1">
      <c r="A229" s="12"/>
      <c r="B229" s="12"/>
      <c r="C229" s="12"/>
      <c r="D229" s="6"/>
      <c r="E229" s="64"/>
      <c r="F229" s="65"/>
      <c r="G229" s="65"/>
      <c r="H229" s="65"/>
      <c r="I229" s="66"/>
      <c r="J229" s="67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8"/>
      <c r="Y229" s="69"/>
      <c r="Z229" s="70"/>
      <c r="AA229" s="70"/>
      <c r="AB229" s="70"/>
      <c r="AC229" s="70"/>
      <c r="AD229" s="70"/>
      <c r="AE229" s="70"/>
      <c r="AF229" s="70"/>
      <c r="AG229" s="70"/>
      <c r="AH229" s="11"/>
      <c r="AI229" s="12"/>
      <c r="AJ229" s="12"/>
      <c r="AK229" s="12"/>
      <c r="AL229" s="12"/>
      <c r="AM229" s="12"/>
      <c r="AN229" s="12"/>
      <c r="AO229" s="12"/>
    </row>
    <row r="230" spans="1:41" s="1" customFormat="1" ht="15" customHeight="1">
      <c r="A230" s="12"/>
      <c r="B230" s="12"/>
      <c r="C230" s="12"/>
      <c r="D230" s="6"/>
      <c r="E230" s="64"/>
      <c r="F230" s="65"/>
      <c r="G230" s="65"/>
      <c r="H230" s="65"/>
      <c r="I230" s="66"/>
      <c r="J230" s="67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8"/>
      <c r="Y230" s="69"/>
      <c r="Z230" s="70"/>
      <c r="AA230" s="70"/>
      <c r="AB230" s="70"/>
      <c r="AC230" s="70"/>
      <c r="AD230" s="70"/>
      <c r="AE230" s="70"/>
      <c r="AF230" s="70"/>
      <c r="AG230" s="70"/>
      <c r="AH230" s="11"/>
      <c r="AI230" s="12"/>
      <c r="AJ230" s="12"/>
      <c r="AK230" s="12"/>
      <c r="AL230" s="12"/>
      <c r="AM230" s="12"/>
      <c r="AN230" s="12"/>
      <c r="AO230" s="12"/>
    </row>
    <row r="231" spans="1:41" s="1" customFormat="1" ht="15" customHeight="1">
      <c r="A231" s="12"/>
      <c r="B231" s="12"/>
      <c r="C231" s="12"/>
      <c r="D231" s="6"/>
      <c r="E231" s="64"/>
      <c r="F231" s="65"/>
      <c r="G231" s="65"/>
      <c r="H231" s="65"/>
      <c r="I231" s="66"/>
      <c r="J231" s="67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8"/>
      <c r="Y231" s="69"/>
      <c r="Z231" s="70"/>
      <c r="AA231" s="70"/>
      <c r="AB231" s="70"/>
      <c r="AC231" s="70"/>
      <c r="AD231" s="70"/>
      <c r="AE231" s="70"/>
      <c r="AF231" s="70"/>
      <c r="AG231" s="70"/>
      <c r="AH231" s="11"/>
      <c r="AI231" s="12"/>
      <c r="AJ231" s="12"/>
      <c r="AK231" s="12"/>
      <c r="AL231" s="12"/>
      <c r="AM231" s="12"/>
      <c r="AN231" s="12"/>
      <c r="AO231" s="12"/>
    </row>
  </sheetData>
  <sheetProtection selectLockedCells="1" selectUnlockedCells="1"/>
  <mergeCells count="17">
    <mergeCell ref="E80:I80"/>
    <mergeCell ref="E85:I85"/>
    <mergeCell ref="E90:I90"/>
    <mergeCell ref="X68:Y68"/>
    <mergeCell ref="E60:I60"/>
    <mergeCell ref="E65:I65"/>
    <mergeCell ref="E70:I70"/>
    <mergeCell ref="E75:I75"/>
    <mergeCell ref="E7:G7"/>
    <mergeCell ref="A2:J2"/>
    <mergeCell ref="A3:J3"/>
    <mergeCell ref="U59:V59"/>
    <mergeCell ref="K59:L59"/>
    <mergeCell ref="M59:N59"/>
    <mergeCell ref="O59:P59"/>
    <mergeCell ref="Q59:R59"/>
    <mergeCell ref="S59:T59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>
    <tabColor indexed="47"/>
  </sheetPr>
  <dimension ref="A1:AO231"/>
  <sheetViews>
    <sheetView showGridLines="0" tabSelected="1" showOutlineSymbols="0" zoomScale="75" zoomScaleNormal="75" workbookViewId="0" topLeftCell="A1">
      <pane ySplit="3" topLeftCell="BM4" activePane="bottomLeft" state="frozen"/>
      <selection pane="topLeft" activeCell="A1" sqref="A1"/>
      <selection pane="bottomLeft" activeCell="Y7" sqref="Y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17.7109375" style="66" bestFit="1" customWidth="1"/>
    <col min="10" max="10" width="1.57421875" style="67" customWidth="1"/>
    <col min="11" max="11" width="9.140625" style="65" hidden="1" customWidth="1"/>
    <col min="12" max="12" width="10.710937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7.140625" style="65" hidden="1" customWidth="1"/>
    <col min="18" max="18" width="12.140625" style="65" hidden="1" customWidth="1"/>
    <col min="19" max="19" width="7.140625" style="65" hidden="1" customWidth="1"/>
    <col min="20" max="20" width="10.710937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11.7109375" style="69" customWidth="1"/>
    <col min="26" max="32" width="4.7109375" style="70" customWidth="1"/>
    <col min="33" max="33" width="10.00390625" style="70" bestFit="1" customWidth="1"/>
    <col min="34" max="34" width="9.421875" style="11" bestFit="1" customWidth="1"/>
    <col min="35" max="38" width="8.421875" style="12" bestFit="1" customWidth="1"/>
    <col min="39" max="39" width="8.8515625" style="12" customWidth="1"/>
    <col min="40" max="40" width="8.28125" style="12" bestFit="1" customWidth="1"/>
    <col min="41" max="41" width="8.140625" style="12" customWidth="1"/>
    <col min="42" max="16384" width="15.7109375" style="12" customWidth="1"/>
  </cols>
  <sheetData>
    <row r="1" spans="5:10" s="1" customFormat="1" ht="15" customHeight="1">
      <c r="E1" s="16"/>
      <c r="F1" s="17"/>
      <c r="G1" s="17"/>
      <c r="H1" s="17"/>
      <c r="I1" s="18"/>
      <c r="J1" s="19"/>
    </row>
    <row r="2" spans="1:10" s="1" customFormat="1" ht="29.2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s="1" customFormat="1" ht="62.25" customHeight="1">
      <c r="A3" s="432" t="s">
        <v>55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s="1" customFormat="1" ht="18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s="1" customFormat="1" ht="18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34" s="1" customFormat="1" ht="15" customHeight="1">
      <c r="A6" s="1" t="s">
        <v>53</v>
      </c>
      <c r="B6" s="1" t="str">
        <f>OURO!B6</f>
        <v>OURO</v>
      </c>
      <c r="D6" s="1" t="s">
        <v>53</v>
      </c>
      <c r="E6" s="1" t="s">
        <v>53</v>
      </c>
      <c r="F6" s="1" t="s">
        <v>53</v>
      </c>
      <c r="G6" s="1" t="s">
        <v>53</v>
      </c>
      <c r="H6" s="1" t="s">
        <v>53</v>
      </c>
      <c r="I6" s="1" t="str">
        <f>OURO!I6:Q6</f>
        <v>DATA: 21.02.2007</v>
      </c>
      <c r="J6" s="1">
        <f>OURO!J6:R6</f>
        <v>0</v>
      </c>
      <c r="K6" s="1" t="str">
        <f>OURO!K6:S6</f>
        <v>pontos</v>
      </c>
      <c r="L6" s="1">
        <f>OURO!L6:T6</f>
        <v>0</v>
      </c>
      <c r="M6" s="1" t="str">
        <f>OURO!M6:U6</f>
        <v>jogou?</v>
      </c>
      <c r="N6" s="1">
        <f>OURO!N6:V6</f>
        <v>0</v>
      </c>
      <c r="O6" s="1" t="str">
        <f>OURO!O6:W6</f>
        <v>gols</v>
      </c>
      <c r="P6" s="1">
        <f>OURO!P6:X6</f>
        <v>0</v>
      </c>
      <c r="Q6" s="1" t="str">
        <f>OURO!Q6:Y6</f>
        <v>vitoria</v>
      </c>
      <c r="R6" s="1">
        <f>OURO!R6:Z6</f>
        <v>0</v>
      </c>
      <c r="S6" s="1" t="str">
        <f>OURO!S6:AA6</f>
        <v>empate</v>
      </c>
      <c r="T6" s="1">
        <f>OURO!T6:AB6</f>
        <v>0</v>
      </c>
      <c r="U6" s="1" t="str">
        <f>OURO!U6:AC6</f>
        <v>derrota</v>
      </c>
      <c r="V6" s="1">
        <f>OURO!V6:AD6</f>
        <v>0</v>
      </c>
      <c r="W6" s="1" t="s">
        <v>53</v>
      </c>
      <c r="X6" s="1" t="s">
        <v>53</v>
      </c>
      <c r="Y6" s="41"/>
      <c r="Z6" s="28"/>
      <c r="AA6" s="42"/>
      <c r="AB6" s="33"/>
      <c r="AC6" s="33"/>
      <c r="AD6" s="33"/>
      <c r="AE6" s="33"/>
      <c r="AF6" s="33"/>
      <c r="AG6" s="33"/>
      <c r="AH6" s="9"/>
    </row>
    <row r="7" spans="2:23" s="1" customFormat="1" ht="15" customHeight="1">
      <c r="B7" s="300" t="str">
        <f>OURO!B7</f>
        <v>J</v>
      </c>
      <c r="C7" s="300" t="str">
        <f>OURO!C7</f>
        <v>CH</v>
      </c>
      <c r="D7" s="300" t="str">
        <f>OURO!D7</f>
        <v>M</v>
      </c>
      <c r="E7" s="441" t="str">
        <f>OURO!E7</f>
        <v>1ª Rodada</v>
      </c>
      <c r="F7" s="441"/>
      <c r="G7" s="441"/>
      <c r="H7" s="301"/>
      <c r="I7" s="302"/>
      <c r="J7" s="305"/>
      <c r="K7" s="86"/>
      <c r="L7" s="87"/>
      <c r="M7" s="87"/>
      <c r="N7" s="87"/>
      <c r="O7" s="87"/>
      <c r="P7" s="82"/>
      <c r="Q7" s="82"/>
      <c r="R7" s="82"/>
      <c r="S7" s="82"/>
      <c r="T7" s="82"/>
      <c r="U7" s="82"/>
      <c r="V7" s="82"/>
      <c r="W7" s="82"/>
    </row>
    <row r="8" spans="2:23" s="1" customFormat="1" ht="15" customHeight="1">
      <c r="B8" s="304" t="str">
        <f>OURO!B8</f>
        <v>J 01</v>
      </c>
      <c r="C8" s="304" t="str">
        <f>OURO!C8</f>
        <v>O</v>
      </c>
      <c r="D8" s="304" t="str">
        <f>OURO!D8</f>
        <v>M1</v>
      </c>
      <c r="E8" s="306" t="str">
        <f>OURO!E8</f>
        <v>Luigi Bauducci</v>
      </c>
      <c r="F8" s="307">
        <f>OURO!F8</f>
        <v>3</v>
      </c>
      <c r="G8" s="304" t="str">
        <f>OURO!G8</f>
        <v>vs</v>
      </c>
      <c r="H8" s="307">
        <f>OURO!H8</f>
        <v>0</v>
      </c>
      <c r="I8" s="306" t="str">
        <f>OURO!I8</f>
        <v>Gustavo Arcolini</v>
      </c>
      <c r="J8" s="303">
        <f>OURO!J8</f>
        <v>0</v>
      </c>
      <c r="K8" s="300">
        <f>OURO!K8</f>
        <v>3</v>
      </c>
      <c r="L8" s="300">
        <f>OURO!L8</f>
        <v>0</v>
      </c>
      <c r="M8" s="300">
        <f>OURO!M8</f>
        <v>1</v>
      </c>
      <c r="N8" s="300">
        <f>OURO!N8</f>
        <v>1</v>
      </c>
      <c r="O8" s="300">
        <f>OURO!O8</f>
        <v>3</v>
      </c>
      <c r="P8" s="300">
        <f>OURO!P8</f>
        <v>0</v>
      </c>
      <c r="Q8" s="300">
        <f>OURO!Q8</f>
        <v>1</v>
      </c>
      <c r="R8" s="300">
        <f>OURO!R8</f>
        <v>0</v>
      </c>
      <c r="S8" s="300">
        <f>OURO!S8</f>
        <v>0</v>
      </c>
      <c r="T8" s="300">
        <f>OURO!T8</f>
        <v>0</v>
      </c>
      <c r="U8" s="300">
        <f>OURO!U8</f>
        <v>0</v>
      </c>
      <c r="V8" s="300">
        <f>OURO!V8</f>
        <v>1</v>
      </c>
      <c r="W8" s="82"/>
    </row>
    <row r="9" spans="2:23" s="1" customFormat="1" ht="15" customHeight="1">
      <c r="B9" s="304" t="str">
        <f>OURO!B9</f>
        <v>J 02</v>
      </c>
      <c r="C9" s="304" t="str">
        <f>OURO!C9</f>
        <v>O</v>
      </c>
      <c r="D9" s="304" t="str">
        <f>OURO!D9</f>
        <v>M2</v>
      </c>
      <c r="E9" s="306" t="str">
        <f>OURO!E9</f>
        <v>Márcio Costa</v>
      </c>
      <c r="F9" s="307">
        <f>OURO!F9</f>
        <v>1</v>
      </c>
      <c r="G9" s="304" t="str">
        <f>OURO!G9</f>
        <v>vs</v>
      </c>
      <c r="H9" s="307">
        <f>OURO!H9</f>
        <v>1</v>
      </c>
      <c r="I9" s="306" t="str">
        <f>OURO!I9</f>
        <v>André Stancatti</v>
      </c>
      <c r="J9" s="303">
        <f>OURO!J9</f>
        <v>0</v>
      </c>
      <c r="K9" s="86"/>
      <c r="L9" s="87"/>
      <c r="M9" s="87"/>
      <c r="N9" s="87"/>
      <c r="O9" s="87"/>
      <c r="P9" s="82"/>
      <c r="Q9" s="82"/>
      <c r="R9" s="82"/>
      <c r="S9" s="82"/>
      <c r="T9" s="82"/>
      <c r="U9" s="82"/>
      <c r="V9" s="82"/>
      <c r="W9" s="82"/>
    </row>
    <row r="10" spans="2:23" s="1" customFormat="1" ht="15" customHeight="1">
      <c r="B10" s="304" t="str">
        <f>OURO!B10</f>
        <v>J 03</v>
      </c>
      <c r="C10" s="304" t="str">
        <f>OURO!C10</f>
        <v>O</v>
      </c>
      <c r="D10" s="304" t="str">
        <f>OURO!D10</f>
        <v>M3</v>
      </c>
      <c r="E10" s="306" t="str">
        <f>OURO!E10</f>
        <v>Celso Subirá</v>
      </c>
      <c r="F10" s="307">
        <f>OURO!F10</f>
        <v>1</v>
      </c>
      <c r="G10" s="304" t="str">
        <f>OURO!G10</f>
        <v>vs</v>
      </c>
      <c r="H10" s="307">
        <f>OURO!H10</f>
        <v>5</v>
      </c>
      <c r="I10" s="306" t="str">
        <f>OURO!I10</f>
        <v>Ismael Júnior</v>
      </c>
      <c r="J10" s="303">
        <f>OURO!J10</f>
        <v>0</v>
      </c>
      <c r="K10" s="86"/>
      <c r="L10" s="87"/>
      <c r="M10" s="87"/>
      <c r="N10" s="87"/>
      <c r="O10" s="87"/>
      <c r="P10" s="82"/>
      <c r="Q10" s="82"/>
      <c r="R10" s="82"/>
      <c r="S10" s="82"/>
      <c r="T10" s="82"/>
      <c r="U10" s="82"/>
      <c r="V10" s="82"/>
      <c r="W10" s="82"/>
    </row>
    <row r="11" spans="2:23" s="1" customFormat="1" ht="15" customHeight="1">
      <c r="B11" s="304"/>
      <c r="C11" s="304"/>
      <c r="D11" s="304"/>
      <c r="E11" s="304"/>
      <c r="F11" s="304"/>
      <c r="G11" s="304"/>
      <c r="H11" s="304"/>
      <c r="I11" s="304"/>
      <c r="J11" s="85"/>
      <c r="K11" s="86"/>
      <c r="L11" s="87"/>
      <c r="M11" s="87"/>
      <c r="N11" s="87"/>
      <c r="O11" s="87"/>
      <c r="P11" s="82"/>
      <c r="Q11" s="82"/>
      <c r="R11" s="82"/>
      <c r="S11" s="82"/>
      <c r="T11" s="82"/>
      <c r="U11" s="82"/>
      <c r="V11" s="82"/>
      <c r="W11" s="82"/>
    </row>
    <row r="12" spans="2:23" s="1" customFormat="1" ht="15" customHeight="1">
      <c r="B12" s="300" t="str">
        <f>OURO!B12</f>
        <v>J</v>
      </c>
      <c r="C12" s="300" t="str">
        <f>OURO!C12</f>
        <v>CH</v>
      </c>
      <c r="D12" s="300" t="str">
        <f>OURO!D12</f>
        <v>M</v>
      </c>
      <c r="E12" s="309" t="str">
        <f>OURO!E12</f>
        <v>2ª Rodada</v>
      </c>
      <c r="F12" s="300"/>
      <c r="G12" s="300"/>
      <c r="H12" s="300"/>
      <c r="I12" s="300"/>
      <c r="J12" s="85"/>
      <c r="K12" s="86"/>
      <c r="L12" s="87"/>
      <c r="M12" s="87"/>
      <c r="N12" s="87"/>
      <c r="O12" s="87"/>
      <c r="P12" s="82"/>
      <c r="Q12" s="82"/>
      <c r="R12" s="82"/>
      <c r="S12" s="82"/>
      <c r="T12" s="82"/>
      <c r="U12" s="82"/>
      <c r="V12" s="82"/>
      <c r="W12" s="82"/>
    </row>
    <row r="13" spans="2:23" s="1" customFormat="1" ht="15" customHeight="1">
      <c r="B13" s="304" t="str">
        <f>OURO!B13</f>
        <v>J 04</v>
      </c>
      <c r="C13" s="304" t="str">
        <f>OURO!C13</f>
        <v>O</v>
      </c>
      <c r="D13" s="304" t="str">
        <f>OURO!D13</f>
        <v>M1</v>
      </c>
      <c r="E13" s="306" t="str">
        <f>OURO!E13</f>
        <v>Gustavo Arcolini</v>
      </c>
      <c r="F13" s="307">
        <f>OURO!F13</f>
        <v>0</v>
      </c>
      <c r="G13" s="304" t="str">
        <f>OURO!G13</f>
        <v>vs</v>
      </c>
      <c r="H13" s="307">
        <f>OURO!H13</f>
        <v>3</v>
      </c>
      <c r="I13" s="306" t="str">
        <f>OURO!I13</f>
        <v>André Stancatti</v>
      </c>
      <c r="J13" s="85"/>
      <c r="K13" s="86"/>
      <c r="L13" s="87"/>
      <c r="M13" s="87"/>
      <c r="N13" s="87"/>
      <c r="O13" s="87"/>
      <c r="P13" s="82"/>
      <c r="Q13" s="82"/>
      <c r="R13" s="82"/>
      <c r="S13" s="82"/>
      <c r="T13" s="82"/>
      <c r="U13" s="82"/>
      <c r="V13" s="82"/>
      <c r="W13" s="82"/>
    </row>
    <row r="14" spans="2:23" s="1" customFormat="1" ht="15" customHeight="1">
      <c r="B14" s="304" t="str">
        <f>OURO!B14</f>
        <v>J 05</v>
      </c>
      <c r="C14" s="304" t="str">
        <f>OURO!C14</f>
        <v>O</v>
      </c>
      <c r="D14" s="304" t="str">
        <f>OURO!D14</f>
        <v>M2</v>
      </c>
      <c r="E14" s="306" t="str">
        <f>OURO!E14</f>
        <v>Luigi Bauducci</v>
      </c>
      <c r="F14" s="307">
        <f>OURO!F14</f>
        <v>1</v>
      </c>
      <c r="G14" s="304" t="str">
        <f>OURO!G14</f>
        <v>vs</v>
      </c>
      <c r="H14" s="307">
        <f>OURO!H14</f>
        <v>2</v>
      </c>
      <c r="I14" s="306" t="str">
        <f>OURO!I14</f>
        <v>Ismael Júnior</v>
      </c>
      <c r="J14" s="85"/>
      <c r="K14" s="86"/>
      <c r="L14" s="87"/>
      <c r="M14" s="87"/>
      <c r="N14" s="87"/>
      <c r="O14" s="87"/>
      <c r="P14" s="82"/>
      <c r="Q14" s="82"/>
      <c r="R14" s="82"/>
      <c r="S14" s="82"/>
      <c r="T14" s="82"/>
      <c r="U14" s="82"/>
      <c r="V14" s="82"/>
      <c r="W14" s="82"/>
    </row>
    <row r="15" spans="2:23" s="1" customFormat="1" ht="15" customHeight="1">
      <c r="B15" s="304" t="str">
        <f>OURO!B15</f>
        <v>J 06</v>
      </c>
      <c r="C15" s="304" t="str">
        <f>OURO!C15</f>
        <v>O</v>
      </c>
      <c r="D15" s="304" t="str">
        <f>OURO!D15</f>
        <v>M3</v>
      </c>
      <c r="E15" s="306" t="str">
        <f>OURO!E15</f>
        <v>Márcio Costa</v>
      </c>
      <c r="F15" s="307">
        <f>OURO!F15</f>
        <v>3</v>
      </c>
      <c r="G15" s="304" t="str">
        <f>OURO!G15</f>
        <v>vs</v>
      </c>
      <c r="H15" s="307">
        <f>OURO!H15</f>
        <v>2</v>
      </c>
      <c r="I15" s="306" t="str">
        <f>OURO!I15</f>
        <v>Celso Subirá</v>
      </c>
      <c r="J15" s="85"/>
      <c r="K15" s="86"/>
      <c r="L15" s="87"/>
      <c r="M15" s="87"/>
      <c r="N15" s="87"/>
      <c r="O15" s="87"/>
      <c r="P15" s="82"/>
      <c r="Q15" s="82"/>
      <c r="R15" s="82"/>
      <c r="S15" s="82"/>
      <c r="T15" s="82"/>
      <c r="U15" s="82"/>
      <c r="V15" s="82"/>
      <c r="W15" s="82"/>
    </row>
    <row r="16" spans="2:23" s="1" customFormat="1" ht="15" customHeight="1">
      <c r="B16" s="304"/>
      <c r="C16" s="304"/>
      <c r="D16" s="304"/>
      <c r="E16" s="304"/>
      <c r="F16" s="304"/>
      <c r="G16" s="304"/>
      <c r="H16" s="304"/>
      <c r="I16" s="304"/>
      <c r="J16" s="85"/>
      <c r="K16" s="86"/>
      <c r="L16" s="87"/>
      <c r="M16" s="87"/>
      <c r="N16" s="87"/>
      <c r="O16" s="87"/>
      <c r="P16" s="82"/>
      <c r="Q16" s="82"/>
      <c r="R16" s="82"/>
      <c r="S16" s="82"/>
      <c r="T16" s="82"/>
      <c r="U16" s="82"/>
      <c r="V16" s="82"/>
      <c r="W16" s="82"/>
    </row>
    <row r="17" spans="2:23" s="1" customFormat="1" ht="15" customHeight="1">
      <c r="B17" s="300" t="str">
        <f>OURO!B17</f>
        <v>J</v>
      </c>
      <c r="C17" s="300" t="str">
        <f>OURO!C17</f>
        <v>CH</v>
      </c>
      <c r="D17" s="300" t="str">
        <f>OURO!D17</f>
        <v>M</v>
      </c>
      <c r="E17" s="309" t="str">
        <f>OURO!E17</f>
        <v>3ª Rodada</v>
      </c>
      <c r="F17" s="300"/>
      <c r="G17" s="300"/>
      <c r="H17" s="300"/>
      <c r="I17" s="300"/>
      <c r="J17" s="85"/>
      <c r="K17" s="86"/>
      <c r="L17" s="87"/>
      <c r="M17" s="87"/>
      <c r="N17" s="87"/>
      <c r="O17" s="87"/>
      <c r="P17" s="82"/>
      <c r="Q17" s="82"/>
      <c r="R17" s="82"/>
      <c r="S17" s="82"/>
      <c r="T17" s="82"/>
      <c r="U17" s="82"/>
      <c r="V17" s="82"/>
      <c r="W17" s="82"/>
    </row>
    <row r="18" spans="2:23" s="1" customFormat="1" ht="15" customHeight="1">
      <c r="B18" s="304" t="str">
        <f>OURO!B18</f>
        <v>J 07</v>
      </c>
      <c r="C18" s="304" t="str">
        <f>OURO!C18</f>
        <v>O</v>
      </c>
      <c r="D18" s="304" t="str">
        <f>OURO!D18</f>
        <v>M1</v>
      </c>
      <c r="E18" s="306" t="str">
        <f>OURO!E18</f>
        <v>Luigi Bauducci</v>
      </c>
      <c r="F18" s="307">
        <f>OURO!F18</f>
        <v>2</v>
      </c>
      <c r="G18" s="304" t="str">
        <f>OURO!G18</f>
        <v>vs</v>
      </c>
      <c r="H18" s="307">
        <f>OURO!H18</f>
        <v>1</v>
      </c>
      <c r="I18" s="306" t="str">
        <f>OURO!I18</f>
        <v>André Stancatti</v>
      </c>
      <c r="J18" s="85"/>
      <c r="K18" s="86"/>
      <c r="L18" s="87"/>
      <c r="M18" s="87"/>
      <c r="N18" s="87"/>
      <c r="O18" s="87"/>
      <c r="P18" s="82"/>
      <c r="Q18" s="82"/>
      <c r="R18" s="82"/>
      <c r="S18" s="82"/>
      <c r="T18" s="82"/>
      <c r="U18" s="82"/>
      <c r="V18" s="82"/>
      <c r="W18" s="82"/>
    </row>
    <row r="19" spans="2:23" s="1" customFormat="1" ht="15" customHeight="1">
      <c r="B19" s="304" t="str">
        <f>OURO!B19</f>
        <v>J 08</v>
      </c>
      <c r="C19" s="304" t="str">
        <f>OURO!C19</f>
        <v>O</v>
      </c>
      <c r="D19" s="304" t="str">
        <f>OURO!D19</f>
        <v>M2</v>
      </c>
      <c r="E19" s="306" t="str">
        <f>OURO!E19</f>
        <v>Márcio Costa</v>
      </c>
      <c r="F19" s="307">
        <f>OURO!F19</f>
        <v>2</v>
      </c>
      <c r="G19" s="304" t="str">
        <f>OURO!G19</f>
        <v>vs</v>
      </c>
      <c r="H19" s="307">
        <f>OURO!H19</f>
        <v>3</v>
      </c>
      <c r="I19" s="306" t="str">
        <f>OURO!I19</f>
        <v>Ismael Júnior</v>
      </c>
      <c r="J19" s="85"/>
      <c r="K19" s="86"/>
      <c r="L19" s="87"/>
      <c r="M19" s="87"/>
      <c r="N19" s="87"/>
      <c r="O19" s="87"/>
      <c r="P19" s="82"/>
      <c r="Q19" s="82"/>
      <c r="R19" s="82"/>
      <c r="S19" s="82"/>
      <c r="T19" s="82"/>
      <c r="U19" s="82"/>
      <c r="V19" s="82"/>
      <c r="W19" s="82"/>
    </row>
    <row r="20" spans="2:23" s="1" customFormat="1" ht="15" customHeight="1">
      <c r="B20" s="304" t="str">
        <f>OURO!B20</f>
        <v>J 09</v>
      </c>
      <c r="C20" s="304" t="str">
        <f>OURO!C20</f>
        <v>O</v>
      </c>
      <c r="D20" s="304" t="str">
        <f>OURO!D20</f>
        <v>M3</v>
      </c>
      <c r="E20" s="306" t="str">
        <f>OURO!E20</f>
        <v>Gustavo Arcolini</v>
      </c>
      <c r="F20" s="307">
        <f>OURO!F20</f>
        <v>0</v>
      </c>
      <c r="G20" s="304" t="str">
        <f>OURO!G20</f>
        <v>vs</v>
      </c>
      <c r="H20" s="307">
        <f>OURO!H20</f>
        <v>3</v>
      </c>
      <c r="I20" s="306" t="str">
        <f>OURO!I20</f>
        <v>Celso Subirá</v>
      </c>
      <c r="J20" s="85"/>
      <c r="K20" s="86"/>
      <c r="L20" s="87"/>
      <c r="M20" s="87"/>
      <c r="N20" s="87"/>
      <c r="O20" s="87"/>
      <c r="P20" s="82"/>
      <c r="Q20" s="82"/>
      <c r="R20" s="82"/>
      <c r="S20" s="82"/>
      <c r="T20" s="82"/>
      <c r="U20" s="82"/>
      <c r="V20" s="82"/>
      <c r="W20" s="82"/>
    </row>
    <row r="21" spans="2:23" s="1" customFormat="1" ht="15" customHeight="1">
      <c r="B21" s="304"/>
      <c r="C21" s="304"/>
      <c r="D21" s="304"/>
      <c r="E21" s="306"/>
      <c r="F21" s="307"/>
      <c r="G21" s="304"/>
      <c r="H21" s="307"/>
      <c r="I21" s="306"/>
      <c r="J21" s="85"/>
      <c r="K21" s="86"/>
      <c r="L21" s="87"/>
      <c r="M21" s="87"/>
      <c r="N21" s="87"/>
      <c r="O21" s="87"/>
      <c r="P21" s="82"/>
      <c r="Q21" s="82"/>
      <c r="R21" s="82"/>
      <c r="S21" s="82"/>
      <c r="T21" s="82"/>
      <c r="U21" s="82"/>
      <c r="V21" s="82"/>
      <c r="W21" s="82"/>
    </row>
    <row r="22" spans="2:23" s="1" customFormat="1" ht="15" customHeight="1">
      <c r="B22" s="300" t="str">
        <f>OURO!B22</f>
        <v>J</v>
      </c>
      <c r="C22" s="300" t="str">
        <f>OURO!C22</f>
        <v>CH</v>
      </c>
      <c r="D22" s="300" t="str">
        <f>OURO!D22</f>
        <v>M</v>
      </c>
      <c r="E22" s="309" t="str">
        <f>OURO!E22</f>
        <v>4ª Rodada</v>
      </c>
      <c r="F22" s="312"/>
      <c r="G22" s="300"/>
      <c r="H22" s="312"/>
      <c r="I22" s="309"/>
      <c r="J22" s="85"/>
      <c r="K22" s="86"/>
      <c r="L22" s="87"/>
      <c r="M22" s="87"/>
      <c r="N22" s="87"/>
      <c r="O22" s="87"/>
      <c r="P22" s="82"/>
      <c r="Q22" s="82"/>
      <c r="R22" s="82"/>
      <c r="S22" s="82"/>
      <c r="T22" s="82"/>
      <c r="U22" s="82"/>
      <c r="V22" s="82"/>
      <c r="W22" s="82"/>
    </row>
    <row r="23" spans="2:23" s="1" customFormat="1" ht="15" customHeight="1">
      <c r="B23" s="304" t="str">
        <f>OURO!B23</f>
        <v>J 10</v>
      </c>
      <c r="C23" s="304" t="str">
        <f>OURO!C23</f>
        <v>O</v>
      </c>
      <c r="D23" s="304" t="str">
        <f>OURO!D23</f>
        <v>M1</v>
      </c>
      <c r="E23" s="306" t="str">
        <f>OURO!E23</f>
        <v>Luigi Bauducci</v>
      </c>
      <c r="F23" s="307">
        <f>OURO!F23</f>
        <v>2</v>
      </c>
      <c r="G23" s="304" t="str">
        <f>OURO!G23</f>
        <v>vs</v>
      </c>
      <c r="H23" s="307">
        <f>OURO!H23</f>
        <v>0</v>
      </c>
      <c r="I23" s="306" t="str">
        <f>OURO!I23</f>
        <v>Celso Subirá</v>
      </c>
      <c r="J23" s="85"/>
      <c r="K23" s="86"/>
      <c r="L23" s="87"/>
      <c r="M23" s="87"/>
      <c r="N23" s="87"/>
      <c r="O23" s="87"/>
      <c r="P23" s="82"/>
      <c r="Q23" s="82"/>
      <c r="R23" s="82"/>
      <c r="S23" s="82"/>
      <c r="T23" s="82"/>
      <c r="U23" s="82"/>
      <c r="V23" s="82"/>
      <c r="W23" s="82"/>
    </row>
    <row r="24" spans="2:23" s="1" customFormat="1" ht="15" customHeight="1">
      <c r="B24" s="304" t="str">
        <f>OURO!B24</f>
        <v>J 11</v>
      </c>
      <c r="C24" s="304" t="str">
        <f>OURO!C24</f>
        <v>O</v>
      </c>
      <c r="D24" s="304" t="str">
        <f>OURO!D24</f>
        <v>M2</v>
      </c>
      <c r="E24" s="306" t="str">
        <f>OURO!E24</f>
        <v>Ismael Júnior</v>
      </c>
      <c r="F24" s="307">
        <f>OURO!F24</f>
        <v>3</v>
      </c>
      <c r="G24" s="304" t="str">
        <f>OURO!G24</f>
        <v>vs</v>
      </c>
      <c r="H24" s="307">
        <f>OURO!H24</f>
        <v>3</v>
      </c>
      <c r="I24" s="306" t="str">
        <f>OURO!I24</f>
        <v>André Stancatti</v>
      </c>
      <c r="J24" s="85"/>
      <c r="K24" s="86"/>
      <c r="L24" s="87"/>
      <c r="M24" s="87"/>
      <c r="N24" s="87"/>
      <c r="O24" s="87"/>
      <c r="P24" s="82"/>
      <c r="Q24" s="82"/>
      <c r="R24" s="82"/>
      <c r="S24" s="82"/>
      <c r="T24" s="82"/>
      <c r="U24" s="82"/>
      <c r="V24" s="82"/>
      <c r="W24" s="82"/>
    </row>
    <row r="25" spans="2:23" s="1" customFormat="1" ht="15" customHeight="1">
      <c r="B25" s="304" t="str">
        <f>OURO!B25</f>
        <v>J 12</v>
      </c>
      <c r="C25" s="304" t="str">
        <f>OURO!C25</f>
        <v>O</v>
      </c>
      <c r="D25" s="304" t="str">
        <f>OURO!D25</f>
        <v>M3</v>
      </c>
      <c r="E25" s="306" t="str">
        <f>OURO!E25</f>
        <v>Gustavo Arcolini</v>
      </c>
      <c r="F25" s="307">
        <f>OURO!F25</f>
        <v>0</v>
      </c>
      <c r="G25" s="304" t="str">
        <f>OURO!G25</f>
        <v>vs</v>
      </c>
      <c r="H25" s="307">
        <f>OURO!H25</f>
        <v>3</v>
      </c>
      <c r="I25" s="306" t="str">
        <f>OURO!I25</f>
        <v>Márcio Costa</v>
      </c>
      <c r="J25" s="85"/>
      <c r="K25" s="86"/>
      <c r="L25" s="87"/>
      <c r="M25" s="87"/>
      <c r="N25" s="87"/>
      <c r="O25" s="87"/>
      <c r="P25" s="82"/>
      <c r="Q25" s="82"/>
      <c r="R25" s="82"/>
      <c r="S25" s="82"/>
      <c r="T25" s="82"/>
      <c r="U25" s="82"/>
      <c r="V25" s="82"/>
      <c r="W25" s="82"/>
    </row>
    <row r="26" spans="2:23" s="1" customFormat="1" ht="15" customHeight="1">
      <c r="B26" s="304"/>
      <c r="C26" s="304"/>
      <c r="D26" s="304"/>
      <c r="E26" s="306"/>
      <c r="F26" s="307"/>
      <c r="G26" s="304"/>
      <c r="H26" s="307"/>
      <c r="I26" s="306"/>
      <c r="J26" s="85"/>
      <c r="K26" s="86"/>
      <c r="L26" s="87"/>
      <c r="M26" s="87"/>
      <c r="N26" s="87"/>
      <c r="O26" s="87"/>
      <c r="P26" s="82"/>
      <c r="Q26" s="82"/>
      <c r="R26" s="82"/>
      <c r="S26" s="82"/>
      <c r="T26" s="82"/>
      <c r="U26" s="82"/>
      <c r="V26" s="82"/>
      <c r="W26" s="82"/>
    </row>
    <row r="27" spans="2:23" s="1" customFormat="1" ht="15" customHeight="1">
      <c r="B27" s="300" t="str">
        <f>OURO!B27</f>
        <v>J</v>
      </c>
      <c r="C27" s="300" t="str">
        <f>OURO!C27</f>
        <v>CH</v>
      </c>
      <c r="D27" s="300" t="str">
        <f>OURO!D27</f>
        <v>M</v>
      </c>
      <c r="E27" s="309" t="str">
        <f>OURO!E27</f>
        <v>5ª Rodada</v>
      </c>
      <c r="F27" s="312"/>
      <c r="G27" s="300"/>
      <c r="H27" s="312"/>
      <c r="I27" s="309"/>
      <c r="J27" s="85"/>
      <c r="K27" s="86"/>
      <c r="L27" s="87"/>
      <c r="M27" s="87"/>
      <c r="N27" s="87"/>
      <c r="O27" s="87"/>
      <c r="P27" s="82"/>
      <c r="Q27" s="82"/>
      <c r="R27" s="82"/>
      <c r="S27" s="82"/>
      <c r="T27" s="82"/>
      <c r="U27" s="82"/>
      <c r="V27" s="82"/>
      <c r="W27" s="82"/>
    </row>
    <row r="28" spans="2:23" s="1" customFormat="1" ht="15" customHeight="1">
      <c r="B28" s="304" t="str">
        <f>OURO!B28</f>
        <v>J 13</v>
      </c>
      <c r="C28" s="304" t="str">
        <f>OURO!C28</f>
        <v>O</v>
      </c>
      <c r="D28" s="304" t="str">
        <f>OURO!D28</f>
        <v>M1</v>
      </c>
      <c r="E28" s="306" t="str">
        <f>OURO!E28</f>
        <v>Márcio Costa</v>
      </c>
      <c r="F28" s="307">
        <f>OURO!F28</f>
        <v>2</v>
      </c>
      <c r="G28" s="304" t="str">
        <f>OURO!G28</f>
        <v>vs</v>
      </c>
      <c r="H28" s="307">
        <f>OURO!H28</f>
        <v>2</v>
      </c>
      <c r="I28" s="306" t="str">
        <f>OURO!I28</f>
        <v>Luigi Bauducci</v>
      </c>
      <c r="J28" s="85"/>
      <c r="K28" s="86"/>
      <c r="L28" s="87"/>
      <c r="M28" s="87"/>
      <c r="N28" s="87"/>
      <c r="O28" s="87"/>
      <c r="P28" s="82"/>
      <c r="Q28" s="82"/>
      <c r="R28" s="82"/>
      <c r="S28" s="82"/>
      <c r="T28" s="82"/>
      <c r="U28" s="82"/>
      <c r="V28" s="82"/>
      <c r="W28" s="82"/>
    </row>
    <row r="29" spans="2:23" s="1" customFormat="1" ht="15" customHeight="1">
      <c r="B29" s="304" t="str">
        <f>OURO!B29</f>
        <v>J 14</v>
      </c>
      <c r="C29" s="304" t="str">
        <f>OURO!C29</f>
        <v>O</v>
      </c>
      <c r="D29" s="304" t="str">
        <f>OURO!D29</f>
        <v>M2</v>
      </c>
      <c r="E29" s="306" t="str">
        <f>OURO!E29</f>
        <v>Celso Subirá</v>
      </c>
      <c r="F29" s="307">
        <f>OURO!F29</f>
        <v>1</v>
      </c>
      <c r="G29" s="304" t="str">
        <f>OURO!G29</f>
        <v>vs</v>
      </c>
      <c r="H29" s="307">
        <f>OURO!H29</f>
        <v>2</v>
      </c>
      <c r="I29" s="306" t="str">
        <f>OURO!I29</f>
        <v>André Stancatti</v>
      </c>
      <c r="J29" s="85"/>
      <c r="K29" s="86"/>
      <c r="L29" s="87"/>
      <c r="M29" s="87"/>
      <c r="N29" s="87"/>
      <c r="O29" s="87"/>
      <c r="P29" s="82"/>
      <c r="Q29" s="82"/>
      <c r="R29" s="82"/>
      <c r="S29" s="82"/>
      <c r="T29" s="82"/>
      <c r="U29" s="82"/>
      <c r="V29" s="82"/>
      <c r="W29" s="82"/>
    </row>
    <row r="30" spans="2:23" s="1" customFormat="1" ht="15" customHeight="1">
      <c r="B30" s="304" t="str">
        <f>OURO!B30</f>
        <v>J 15</v>
      </c>
      <c r="C30" s="304" t="str">
        <f>OURO!C30</f>
        <v>O</v>
      </c>
      <c r="D30" s="304" t="str">
        <f>OURO!D30</f>
        <v>M3</v>
      </c>
      <c r="E30" s="306" t="str">
        <f>OURO!E30</f>
        <v>Ismael Júnior</v>
      </c>
      <c r="F30" s="307">
        <f>OURO!F30</f>
        <v>3</v>
      </c>
      <c r="G30" s="304" t="str">
        <f>OURO!G30</f>
        <v>vs</v>
      </c>
      <c r="H30" s="307">
        <f>OURO!H30</f>
        <v>0</v>
      </c>
      <c r="I30" s="306" t="str">
        <f>OURO!I30</f>
        <v>Gustavo Arcolini</v>
      </c>
      <c r="J30" s="85"/>
      <c r="K30" s="86"/>
      <c r="L30" s="87"/>
      <c r="M30" s="87"/>
      <c r="N30" s="87"/>
      <c r="O30" s="87"/>
      <c r="P30" s="82"/>
      <c r="Q30" s="82"/>
      <c r="R30" s="82"/>
      <c r="S30" s="82"/>
      <c r="T30" s="82"/>
      <c r="U30" s="82"/>
      <c r="V30" s="82"/>
      <c r="W30" s="82"/>
    </row>
    <row r="31" spans="2:23" s="1" customFormat="1" ht="15" customHeight="1">
      <c r="B31" s="304"/>
      <c r="C31" s="304"/>
      <c r="D31" s="304"/>
      <c r="E31" s="306"/>
      <c r="F31" s="307"/>
      <c r="G31" s="304"/>
      <c r="H31" s="307"/>
      <c r="I31" s="304"/>
      <c r="J31" s="85"/>
      <c r="K31" s="86"/>
      <c r="L31" s="87"/>
      <c r="M31" s="87"/>
      <c r="N31" s="87"/>
      <c r="O31" s="87"/>
      <c r="P31" s="82"/>
      <c r="Q31" s="82"/>
      <c r="R31" s="82"/>
      <c r="S31" s="82"/>
      <c r="T31" s="82"/>
      <c r="U31" s="82"/>
      <c r="V31" s="82"/>
      <c r="W31" s="82"/>
    </row>
    <row r="32" spans="4:23" s="1" customFormat="1" ht="15" customHeight="1">
      <c r="D32" s="81"/>
      <c r="E32" s="310"/>
      <c r="F32" s="310"/>
      <c r="G32" s="108"/>
      <c r="H32" s="97"/>
      <c r="I32" s="84"/>
      <c r="J32" s="85"/>
      <c r="K32" s="86"/>
      <c r="L32" s="87"/>
      <c r="M32" s="87"/>
      <c r="N32" s="87"/>
      <c r="O32" s="87"/>
      <c r="P32" s="82"/>
      <c r="Q32" s="82"/>
      <c r="R32" s="82"/>
      <c r="S32" s="82"/>
      <c r="T32" s="82"/>
      <c r="U32" s="82"/>
      <c r="V32" s="82"/>
      <c r="W32" s="82"/>
    </row>
    <row r="33" spans="2:23" s="1" customFormat="1" ht="15" customHeight="1">
      <c r="B33" s="1" t="str">
        <f>PRATA!B6</f>
        <v>PRATA</v>
      </c>
      <c r="D33" s="81"/>
      <c r="E33" s="310"/>
      <c r="F33" s="310"/>
      <c r="G33" s="108"/>
      <c r="H33" s="97"/>
      <c r="I33" s="84" t="str">
        <f>PRATA!I6</f>
        <v>DATA: 21.02.2007</v>
      </c>
      <c r="J33" s="85"/>
      <c r="K33" s="86"/>
      <c r="L33" s="87"/>
      <c r="M33" s="87"/>
      <c r="N33" s="87"/>
      <c r="O33" s="87"/>
      <c r="P33" s="82"/>
      <c r="Q33" s="82"/>
      <c r="R33" s="82"/>
      <c r="S33" s="82"/>
      <c r="T33" s="82"/>
      <c r="U33" s="82"/>
      <c r="V33" s="82"/>
      <c r="W33" s="82"/>
    </row>
    <row r="34" spans="2:23" s="1" customFormat="1" ht="15" customHeight="1">
      <c r="B34" s="300" t="str">
        <f>PRATA!B7</f>
        <v>J</v>
      </c>
      <c r="C34" s="300" t="str">
        <f>PRATA!C7</f>
        <v>CH</v>
      </c>
      <c r="D34" s="300" t="str">
        <f>PRATA!D7</f>
        <v>M</v>
      </c>
      <c r="E34" s="309" t="str">
        <f>PRATA!E7</f>
        <v>1ª Rodada</v>
      </c>
      <c r="F34" s="312"/>
      <c r="G34" s="300"/>
      <c r="H34" s="312"/>
      <c r="I34" s="300"/>
      <c r="J34" s="85"/>
      <c r="K34" s="86"/>
      <c r="L34" s="87"/>
      <c r="M34" s="87"/>
      <c r="N34" s="87"/>
      <c r="O34" s="87"/>
      <c r="P34" s="82"/>
      <c r="Q34" s="82"/>
      <c r="R34" s="82"/>
      <c r="S34" s="82"/>
      <c r="T34" s="82"/>
      <c r="U34" s="82"/>
      <c r="V34" s="82"/>
      <c r="W34" s="82"/>
    </row>
    <row r="35" spans="2:23" s="1" customFormat="1" ht="15" customHeight="1">
      <c r="B35" s="1" t="str">
        <f>PRATA!B8</f>
        <v>J 01</v>
      </c>
      <c r="C35" s="1" t="str">
        <f>PRATA!C8</f>
        <v>P</v>
      </c>
      <c r="D35" s="1" t="str">
        <f>PRATA!D8</f>
        <v>M1</v>
      </c>
      <c r="E35" s="311" t="str">
        <f>PRATA!E8</f>
        <v>Cristiano Paffrath</v>
      </c>
      <c r="F35" s="313">
        <f>PRATA!F8</f>
        <v>5</v>
      </c>
      <c r="G35" s="1" t="str">
        <f>PRATA!G8</f>
        <v>vs</v>
      </c>
      <c r="H35" s="313">
        <f>PRATA!H8</f>
        <v>2</v>
      </c>
      <c r="I35" s="311" t="str">
        <f>PRATA!I8</f>
        <v>Ricardo Nardy</v>
      </c>
      <c r="J35" s="85"/>
      <c r="K35" s="86"/>
      <c r="L35" s="87"/>
      <c r="M35" s="87"/>
      <c r="N35" s="87"/>
      <c r="O35" s="87"/>
      <c r="P35" s="82"/>
      <c r="Q35" s="82"/>
      <c r="R35" s="82"/>
      <c r="S35" s="82"/>
      <c r="T35" s="82"/>
      <c r="U35" s="82"/>
      <c r="V35" s="82"/>
      <c r="W35" s="82"/>
    </row>
    <row r="36" spans="2:23" s="1" customFormat="1" ht="15" customHeight="1">
      <c r="B36" s="1" t="str">
        <f>PRATA!B9</f>
        <v>J 02</v>
      </c>
      <c r="C36" s="1" t="str">
        <f>PRATA!C9</f>
        <v>P</v>
      </c>
      <c r="D36" s="1" t="str">
        <f>PRATA!D9</f>
        <v>M2</v>
      </c>
      <c r="E36" s="311" t="str">
        <f>PRATA!E9</f>
        <v>Antonio Ribeiro</v>
      </c>
      <c r="F36" s="313">
        <f>PRATA!F9</f>
        <v>3</v>
      </c>
      <c r="G36" s="1" t="str">
        <f>PRATA!G9</f>
        <v>vs</v>
      </c>
      <c r="H36" s="313">
        <f>PRATA!H9</f>
        <v>0</v>
      </c>
      <c r="I36" s="311" t="str">
        <f>PRATA!I9</f>
        <v>Ricardo Santos</v>
      </c>
      <c r="J36" s="85"/>
      <c r="K36" s="86"/>
      <c r="L36" s="87"/>
      <c r="M36" s="87"/>
      <c r="N36" s="87"/>
      <c r="O36" s="87"/>
      <c r="P36" s="82"/>
      <c r="Q36" s="82"/>
      <c r="R36" s="82"/>
      <c r="S36" s="82"/>
      <c r="T36" s="82"/>
      <c r="U36" s="82"/>
      <c r="V36" s="82"/>
      <c r="W36" s="82"/>
    </row>
    <row r="37" spans="2:23" s="1" customFormat="1" ht="15" customHeight="1">
      <c r="B37" s="1" t="str">
        <f>PRATA!B10</f>
        <v>J 03</v>
      </c>
      <c r="C37" s="1" t="str">
        <f>PRATA!C10</f>
        <v>P</v>
      </c>
      <c r="D37" s="1" t="str">
        <f>PRATA!D10</f>
        <v>M3</v>
      </c>
      <c r="E37" s="311" t="str">
        <f>PRATA!E10</f>
        <v>Fábio Correa</v>
      </c>
      <c r="F37" s="313">
        <f>PRATA!F10</f>
        <v>0</v>
      </c>
      <c r="G37" s="1" t="str">
        <f>PRATA!G10</f>
        <v>vs</v>
      </c>
      <c r="H37" s="313">
        <f>PRATA!H10</f>
        <v>3</v>
      </c>
      <c r="I37" s="311" t="str">
        <f>PRATA!I10</f>
        <v>Carlos Febo</v>
      </c>
      <c r="J37" s="85"/>
      <c r="K37" s="86"/>
      <c r="L37" s="87"/>
      <c r="M37" s="87"/>
      <c r="N37" s="87"/>
      <c r="O37" s="87"/>
      <c r="P37" s="82"/>
      <c r="Q37" s="82"/>
      <c r="R37" s="82"/>
      <c r="S37" s="82"/>
      <c r="T37" s="82"/>
      <c r="U37" s="82"/>
      <c r="V37" s="82"/>
      <c r="W37" s="82"/>
    </row>
    <row r="38" spans="5:23" s="1" customFormat="1" ht="15" customHeight="1">
      <c r="E38" s="311"/>
      <c r="F38" s="313"/>
      <c r="H38" s="313"/>
      <c r="I38" s="311"/>
      <c r="J38" s="85"/>
      <c r="K38" s="86"/>
      <c r="L38" s="87"/>
      <c r="M38" s="87"/>
      <c r="N38" s="87"/>
      <c r="O38" s="87"/>
      <c r="P38" s="82"/>
      <c r="Q38" s="82"/>
      <c r="R38" s="82"/>
      <c r="S38" s="82"/>
      <c r="T38" s="82"/>
      <c r="U38" s="82"/>
      <c r="V38" s="82"/>
      <c r="W38" s="82"/>
    </row>
    <row r="39" spans="2:23" s="1" customFormat="1" ht="15" customHeight="1">
      <c r="B39" s="300" t="str">
        <f>PRATA!B12</f>
        <v>J</v>
      </c>
      <c r="C39" s="300" t="str">
        <f>PRATA!C12</f>
        <v>CH</v>
      </c>
      <c r="D39" s="300" t="str">
        <f>PRATA!D12</f>
        <v>M</v>
      </c>
      <c r="E39" s="309" t="str">
        <f>PRATA!E12</f>
        <v>2ª Rodada</v>
      </c>
      <c r="F39" s="312"/>
      <c r="G39" s="300"/>
      <c r="H39" s="312"/>
      <c r="I39" s="309"/>
      <c r="J39" s="85"/>
      <c r="K39" s="86"/>
      <c r="L39" s="87"/>
      <c r="M39" s="87"/>
      <c r="N39" s="87"/>
      <c r="O39" s="87"/>
      <c r="P39" s="82"/>
      <c r="Q39" s="82"/>
      <c r="R39" s="82"/>
      <c r="S39" s="82"/>
      <c r="T39" s="82"/>
      <c r="U39" s="82"/>
      <c r="V39" s="82"/>
      <c r="W39" s="82"/>
    </row>
    <row r="40" spans="2:23" s="1" customFormat="1" ht="15" customHeight="1">
      <c r="B40" s="1" t="str">
        <f>PRATA!B13</f>
        <v>J 04</v>
      </c>
      <c r="C40" s="1" t="str">
        <f>PRATA!C13</f>
        <v>P</v>
      </c>
      <c r="D40" s="1" t="str">
        <f>PRATA!D13</f>
        <v>M1</v>
      </c>
      <c r="E40" s="311" t="str">
        <f>PRATA!E13</f>
        <v>Ricardo Nardy</v>
      </c>
      <c r="F40" s="313">
        <f>PRATA!F13</f>
        <v>3</v>
      </c>
      <c r="G40" s="1" t="str">
        <f>PRATA!G13</f>
        <v>vs</v>
      </c>
      <c r="H40" s="313">
        <f>PRATA!H13</f>
        <v>0</v>
      </c>
      <c r="I40" s="311" t="str">
        <f>PRATA!I13</f>
        <v>Ricardo Santos</v>
      </c>
      <c r="J40" s="85"/>
      <c r="K40" s="86"/>
      <c r="L40" s="87"/>
      <c r="M40" s="87"/>
      <c r="N40" s="87"/>
      <c r="O40" s="87"/>
      <c r="P40" s="82"/>
      <c r="Q40" s="82"/>
      <c r="R40" s="82"/>
      <c r="S40" s="82"/>
      <c r="T40" s="82"/>
      <c r="U40" s="82"/>
      <c r="V40" s="82"/>
      <c r="W40" s="82"/>
    </row>
    <row r="41" spans="2:23" s="1" customFormat="1" ht="15" customHeight="1">
      <c r="B41" s="1" t="str">
        <f>PRATA!B14</f>
        <v>J 05</v>
      </c>
      <c r="C41" s="1" t="str">
        <f>PRATA!C14</f>
        <v>P</v>
      </c>
      <c r="D41" s="1" t="str">
        <f>PRATA!D14</f>
        <v>M2</v>
      </c>
      <c r="E41" s="311" t="str">
        <f>PRATA!E14</f>
        <v>Cristiano Paffrath</v>
      </c>
      <c r="F41" s="313">
        <f>PRATA!F14</f>
        <v>7</v>
      </c>
      <c r="G41" s="1" t="str">
        <f>PRATA!G14</f>
        <v>vs</v>
      </c>
      <c r="H41" s="313">
        <f>PRATA!H14</f>
        <v>2</v>
      </c>
      <c r="I41" s="311" t="str">
        <f>PRATA!I14</f>
        <v>Carlos Febo</v>
      </c>
      <c r="J41" s="85"/>
      <c r="K41" s="86"/>
      <c r="L41" s="87"/>
      <c r="M41" s="87"/>
      <c r="N41" s="87"/>
      <c r="O41" s="87"/>
      <c r="P41" s="82"/>
      <c r="Q41" s="82"/>
      <c r="R41" s="82"/>
      <c r="S41" s="82"/>
      <c r="T41" s="82"/>
      <c r="U41" s="82"/>
      <c r="V41" s="82"/>
      <c r="W41" s="82"/>
    </row>
    <row r="42" spans="2:23" s="1" customFormat="1" ht="15" customHeight="1">
      <c r="B42" s="1" t="str">
        <f>PRATA!B15</f>
        <v>J 06</v>
      </c>
      <c r="C42" s="1" t="str">
        <f>PRATA!C15</f>
        <v>P</v>
      </c>
      <c r="D42" s="1" t="str">
        <f>PRATA!D15</f>
        <v>M3</v>
      </c>
      <c r="E42" s="311" t="str">
        <f>PRATA!E15</f>
        <v>Antonio Ribeiro</v>
      </c>
      <c r="F42" s="313">
        <f>PRATA!F15</f>
        <v>3</v>
      </c>
      <c r="G42" s="1" t="str">
        <f>PRATA!G15</f>
        <v>vs</v>
      </c>
      <c r="H42" s="313">
        <f>PRATA!H15</f>
        <v>0</v>
      </c>
      <c r="I42" s="311" t="str">
        <f>PRATA!I15</f>
        <v>Fábio Correa</v>
      </c>
      <c r="J42" s="85"/>
      <c r="K42" s="86"/>
      <c r="L42" s="87"/>
      <c r="M42" s="87"/>
      <c r="N42" s="87"/>
      <c r="O42" s="87"/>
      <c r="P42" s="82"/>
      <c r="Q42" s="82"/>
      <c r="R42" s="82"/>
      <c r="S42" s="82"/>
      <c r="T42" s="82"/>
      <c r="U42" s="82"/>
      <c r="V42" s="82"/>
      <c r="W42" s="82"/>
    </row>
    <row r="43" spans="5:23" s="1" customFormat="1" ht="15" customHeight="1">
      <c r="E43" s="311"/>
      <c r="F43" s="313"/>
      <c r="H43" s="313"/>
      <c r="I43" s="311"/>
      <c r="J43" s="85"/>
      <c r="K43" s="86"/>
      <c r="L43" s="87"/>
      <c r="M43" s="87"/>
      <c r="N43" s="87"/>
      <c r="O43" s="87"/>
      <c r="P43" s="82"/>
      <c r="Q43" s="82"/>
      <c r="R43" s="82"/>
      <c r="S43" s="82"/>
      <c r="T43" s="82"/>
      <c r="U43" s="82"/>
      <c r="V43" s="82"/>
      <c r="W43" s="82"/>
    </row>
    <row r="44" spans="2:23" s="1" customFormat="1" ht="15" customHeight="1">
      <c r="B44" s="300" t="str">
        <f>PRATA!B17</f>
        <v>J</v>
      </c>
      <c r="C44" s="300" t="str">
        <f>PRATA!C17</f>
        <v>CH</v>
      </c>
      <c r="D44" s="300" t="str">
        <f>PRATA!D17</f>
        <v>M</v>
      </c>
      <c r="E44" s="309" t="str">
        <f>PRATA!E17</f>
        <v>3ª Rodada</v>
      </c>
      <c r="F44" s="312"/>
      <c r="G44" s="300"/>
      <c r="H44" s="312"/>
      <c r="I44" s="309"/>
      <c r="J44" s="85"/>
      <c r="K44" s="86"/>
      <c r="L44" s="87"/>
      <c r="M44" s="87"/>
      <c r="N44" s="87"/>
      <c r="O44" s="87"/>
      <c r="P44" s="82"/>
      <c r="Q44" s="82"/>
      <c r="R44" s="82"/>
      <c r="S44" s="82"/>
      <c r="T44" s="82"/>
      <c r="U44" s="82"/>
      <c r="V44" s="82"/>
      <c r="W44" s="82"/>
    </row>
    <row r="45" spans="2:23" s="1" customFormat="1" ht="15" customHeight="1">
      <c r="B45" s="1" t="str">
        <f>PRATA!B18</f>
        <v>J 07</v>
      </c>
      <c r="C45" s="1" t="str">
        <f>PRATA!C18</f>
        <v>P</v>
      </c>
      <c r="D45" s="1" t="str">
        <f>PRATA!D18</f>
        <v>M1</v>
      </c>
      <c r="E45" s="311" t="str">
        <f>PRATA!E18</f>
        <v>Cristiano Paffrath</v>
      </c>
      <c r="F45" s="313">
        <f>PRATA!F18</f>
        <v>3</v>
      </c>
      <c r="G45" s="1" t="str">
        <f>PRATA!G18</f>
        <v>vs</v>
      </c>
      <c r="H45" s="313">
        <f>PRATA!H18</f>
        <v>0</v>
      </c>
      <c r="I45" s="311" t="str">
        <f>PRATA!I18</f>
        <v>Ricardo Santos</v>
      </c>
      <c r="J45" s="85"/>
      <c r="K45" s="86"/>
      <c r="L45" s="87"/>
      <c r="M45" s="87"/>
      <c r="N45" s="87"/>
      <c r="O45" s="87"/>
      <c r="P45" s="82"/>
      <c r="Q45" s="82"/>
      <c r="R45" s="82"/>
      <c r="S45" s="82"/>
      <c r="T45" s="82"/>
      <c r="U45" s="82"/>
      <c r="V45" s="82"/>
      <c r="W45" s="82"/>
    </row>
    <row r="46" spans="2:23" s="1" customFormat="1" ht="15" customHeight="1">
      <c r="B46" s="1" t="str">
        <f>PRATA!B19</f>
        <v>J 08</v>
      </c>
      <c r="C46" s="1" t="str">
        <f>PRATA!C19</f>
        <v>P</v>
      </c>
      <c r="D46" s="1" t="str">
        <f>PRATA!D19</f>
        <v>M2</v>
      </c>
      <c r="E46" s="311" t="str">
        <f>PRATA!E19</f>
        <v>Antonio Ribeiro</v>
      </c>
      <c r="F46" s="313">
        <f>PRATA!F19</f>
        <v>1</v>
      </c>
      <c r="G46" s="1" t="str">
        <f>PRATA!G19</f>
        <v>vs</v>
      </c>
      <c r="H46" s="313">
        <f>PRATA!H19</f>
        <v>2</v>
      </c>
      <c r="I46" s="311" t="str">
        <f>PRATA!I19</f>
        <v>Carlos Febo</v>
      </c>
      <c r="J46" s="85"/>
      <c r="K46" s="86"/>
      <c r="L46" s="87"/>
      <c r="M46" s="87"/>
      <c r="N46" s="87"/>
      <c r="O46" s="87"/>
      <c r="P46" s="82"/>
      <c r="Q46" s="82"/>
      <c r="R46" s="82"/>
      <c r="S46" s="82"/>
      <c r="T46" s="82"/>
      <c r="U46" s="82"/>
      <c r="V46" s="82"/>
      <c r="W46" s="82"/>
    </row>
    <row r="47" spans="2:23" s="1" customFormat="1" ht="15" customHeight="1">
      <c r="B47" s="1" t="str">
        <f>PRATA!B20</f>
        <v>J 09</v>
      </c>
      <c r="C47" s="1" t="str">
        <f>PRATA!C20</f>
        <v>P</v>
      </c>
      <c r="D47" s="1" t="str">
        <f>PRATA!D20</f>
        <v>M3</v>
      </c>
      <c r="E47" s="311" t="str">
        <f>PRATA!E20</f>
        <v>Ricardo Nardy</v>
      </c>
      <c r="F47" s="313">
        <f>PRATA!F20</f>
        <v>3</v>
      </c>
      <c r="G47" s="1" t="str">
        <f>PRATA!G20</f>
        <v>vs</v>
      </c>
      <c r="H47" s="313">
        <f>PRATA!H20</f>
        <v>0</v>
      </c>
      <c r="I47" s="311" t="str">
        <f>PRATA!I20</f>
        <v>Fábio Correa</v>
      </c>
      <c r="J47" s="85"/>
      <c r="K47" s="86"/>
      <c r="L47" s="87"/>
      <c r="M47" s="87"/>
      <c r="N47" s="87"/>
      <c r="O47" s="87"/>
      <c r="P47" s="82"/>
      <c r="Q47" s="82"/>
      <c r="R47" s="82"/>
      <c r="S47" s="82"/>
      <c r="T47" s="82"/>
      <c r="U47" s="82"/>
      <c r="V47" s="82"/>
      <c r="W47" s="82"/>
    </row>
    <row r="48" spans="5:23" s="1" customFormat="1" ht="15" customHeight="1">
      <c r="E48" s="311"/>
      <c r="F48" s="313"/>
      <c r="H48" s="313"/>
      <c r="I48" s="311"/>
      <c r="J48" s="85"/>
      <c r="K48" s="86"/>
      <c r="L48" s="87"/>
      <c r="M48" s="87"/>
      <c r="N48" s="87"/>
      <c r="O48" s="87"/>
      <c r="P48" s="82"/>
      <c r="Q48" s="82"/>
      <c r="R48" s="82"/>
      <c r="S48" s="82"/>
      <c r="T48" s="82"/>
      <c r="U48" s="82"/>
      <c r="V48" s="82"/>
      <c r="W48" s="82"/>
    </row>
    <row r="49" spans="2:23" s="1" customFormat="1" ht="15" customHeight="1">
      <c r="B49" s="300" t="str">
        <f>PRATA!B22</f>
        <v>J</v>
      </c>
      <c r="C49" s="300" t="str">
        <f>PRATA!C22</f>
        <v>CH</v>
      </c>
      <c r="D49" s="300" t="str">
        <f>PRATA!D22</f>
        <v>M</v>
      </c>
      <c r="E49" s="309" t="str">
        <f>PRATA!E22</f>
        <v>4ª Rodada</v>
      </c>
      <c r="F49" s="312"/>
      <c r="G49" s="300"/>
      <c r="H49" s="312"/>
      <c r="I49" s="309"/>
      <c r="J49" s="85"/>
      <c r="K49" s="86"/>
      <c r="L49" s="87"/>
      <c r="M49" s="87"/>
      <c r="N49" s="87"/>
      <c r="O49" s="87"/>
      <c r="P49" s="82"/>
      <c r="Q49" s="82"/>
      <c r="R49" s="82"/>
      <c r="S49" s="82"/>
      <c r="T49" s="82"/>
      <c r="U49" s="82"/>
      <c r="V49" s="82"/>
      <c r="W49" s="82"/>
    </row>
    <row r="50" spans="2:23" s="1" customFormat="1" ht="15" customHeight="1">
      <c r="B50" s="1" t="str">
        <f>PRATA!B23</f>
        <v>J 10</v>
      </c>
      <c r="C50" s="1" t="str">
        <f>PRATA!C23</f>
        <v>P</v>
      </c>
      <c r="D50" s="1" t="str">
        <f>PRATA!D23</f>
        <v>M1</v>
      </c>
      <c r="E50" s="311" t="str">
        <f>PRATA!E23</f>
        <v>Cristiano Paffrath</v>
      </c>
      <c r="F50" s="313">
        <f>PRATA!F23</f>
        <v>3</v>
      </c>
      <c r="G50" s="1" t="str">
        <f>PRATA!G23</f>
        <v>vs</v>
      </c>
      <c r="H50" s="313">
        <f>PRATA!H23</f>
        <v>0</v>
      </c>
      <c r="I50" s="311" t="str">
        <f>PRATA!I23</f>
        <v>Fábio Correa</v>
      </c>
      <c r="J50" s="85"/>
      <c r="K50" s="86"/>
      <c r="L50" s="87"/>
      <c r="M50" s="87"/>
      <c r="N50" s="87"/>
      <c r="O50" s="87"/>
      <c r="P50" s="82"/>
      <c r="Q50" s="82"/>
      <c r="R50" s="82"/>
      <c r="S50" s="82"/>
      <c r="T50" s="82"/>
      <c r="U50" s="82"/>
      <c r="V50" s="82"/>
      <c r="W50" s="82"/>
    </row>
    <row r="51" spans="2:23" s="1" customFormat="1" ht="15" customHeight="1">
      <c r="B51" s="1" t="str">
        <f>PRATA!B24</f>
        <v>J 11</v>
      </c>
      <c r="C51" s="1" t="str">
        <f>PRATA!C24</f>
        <v>P</v>
      </c>
      <c r="D51" s="1" t="str">
        <f>PRATA!D24</f>
        <v>M2</v>
      </c>
      <c r="E51" s="311" t="str">
        <f>PRATA!E24</f>
        <v>Carlos Febo</v>
      </c>
      <c r="F51" s="313">
        <f>PRATA!F24</f>
        <v>3</v>
      </c>
      <c r="G51" s="1" t="str">
        <f>PRATA!G24</f>
        <v>vs</v>
      </c>
      <c r="H51" s="313">
        <f>PRATA!H24</f>
        <v>0</v>
      </c>
      <c r="I51" s="311" t="str">
        <f>PRATA!I24</f>
        <v>Ricardo Santos</v>
      </c>
      <c r="J51" s="85"/>
      <c r="K51" s="86"/>
      <c r="L51" s="87"/>
      <c r="M51" s="87"/>
      <c r="N51" s="87"/>
      <c r="O51" s="87"/>
      <c r="P51" s="82"/>
      <c r="Q51" s="82"/>
      <c r="R51" s="82"/>
      <c r="S51" s="82"/>
      <c r="T51" s="82"/>
      <c r="U51" s="82"/>
      <c r="V51" s="82"/>
      <c r="W51" s="82"/>
    </row>
    <row r="52" spans="2:23" s="1" customFormat="1" ht="15" customHeight="1">
      <c r="B52" s="1" t="str">
        <f>PRATA!B25</f>
        <v>J 12</v>
      </c>
      <c r="C52" s="1" t="str">
        <f>PRATA!C25</f>
        <v>P</v>
      </c>
      <c r="D52" s="1" t="str">
        <f>PRATA!D25</f>
        <v>M3</v>
      </c>
      <c r="E52" s="311" t="str">
        <f>PRATA!E25</f>
        <v>Ricardo Nardy</v>
      </c>
      <c r="F52" s="313">
        <f>PRATA!F25</f>
        <v>2</v>
      </c>
      <c r="G52" s="1" t="str">
        <f>PRATA!G25</f>
        <v>vs</v>
      </c>
      <c r="H52" s="313">
        <f>PRATA!H25</f>
        <v>0</v>
      </c>
      <c r="I52" s="311" t="str">
        <f>PRATA!I25</f>
        <v>Antonio Ribeiro</v>
      </c>
      <c r="J52" s="85"/>
      <c r="K52" s="86"/>
      <c r="L52" s="87"/>
      <c r="M52" s="87"/>
      <c r="N52" s="87"/>
      <c r="O52" s="87"/>
      <c r="P52" s="82"/>
      <c r="Q52" s="82"/>
      <c r="R52" s="82"/>
      <c r="S52" s="82"/>
      <c r="T52" s="82"/>
      <c r="U52" s="82"/>
      <c r="V52" s="82"/>
      <c r="W52" s="82"/>
    </row>
    <row r="53" spans="5:23" s="1" customFormat="1" ht="15" customHeight="1">
      <c r="E53" s="311"/>
      <c r="F53" s="313"/>
      <c r="H53" s="313"/>
      <c r="I53" s="311"/>
      <c r="J53" s="85"/>
      <c r="K53" s="86"/>
      <c r="L53" s="87"/>
      <c r="M53" s="87"/>
      <c r="N53" s="87"/>
      <c r="O53" s="87"/>
      <c r="P53" s="82"/>
      <c r="Q53" s="82"/>
      <c r="R53" s="82"/>
      <c r="S53" s="82"/>
      <c r="T53" s="82"/>
      <c r="U53" s="82"/>
      <c r="V53" s="82"/>
      <c r="W53" s="82"/>
    </row>
    <row r="54" spans="2:23" s="1" customFormat="1" ht="15" customHeight="1">
      <c r="B54" s="300" t="str">
        <f>PRATA!B27</f>
        <v>J</v>
      </c>
      <c r="C54" s="300" t="str">
        <f>PRATA!C27</f>
        <v>CH</v>
      </c>
      <c r="D54" s="300" t="str">
        <f>PRATA!D27</f>
        <v>M</v>
      </c>
      <c r="E54" s="309" t="str">
        <f>PRATA!E27</f>
        <v>5ª Rodada</v>
      </c>
      <c r="F54" s="312"/>
      <c r="G54" s="300"/>
      <c r="H54" s="312"/>
      <c r="I54" s="309"/>
      <c r="J54" s="85"/>
      <c r="K54" s="86"/>
      <c r="L54" s="87"/>
      <c r="M54" s="87"/>
      <c r="N54" s="87"/>
      <c r="O54" s="87"/>
      <c r="P54" s="82"/>
      <c r="Q54" s="82"/>
      <c r="R54" s="82"/>
      <c r="S54" s="82"/>
      <c r="T54" s="82"/>
      <c r="U54" s="82"/>
      <c r="V54" s="82"/>
      <c r="W54" s="82"/>
    </row>
    <row r="55" spans="2:23" s="1" customFormat="1" ht="15" customHeight="1">
      <c r="B55" s="1" t="str">
        <f>PRATA!B28</f>
        <v>J 13</v>
      </c>
      <c r="C55" s="1" t="str">
        <f>PRATA!C28</f>
        <v>P</v>
      </c>
      <c r="D55" s="1" t="str">
        <f>PRATA!D28</f>
        <v>M1</v>
      </c>
      <c r="E55" s="311" t="str">
        <f>PRATA!E28</f>
        <v>Antonio Ribeiro</v>
      </c>
      <c r="F55" s="313">
        <f>PRATA!F28</f>
        <v>0</v>
      </c>
      <c r="G55" s="1" t="str">
        <f>PRATA!G28</f>
        <v>vs</v>
      </c>
      <c r="H55" s="313">
        <f>PRATA!H28</f>
        <v>3</v>
      </c>
      <c r="I55" s="311" t="str">
        <f>PRATA!I28</f>
        <v>Cristiano Paffrath</v>
      </c>
      <c r="J55" s="85"/>
      <c r="K55" s="86"/>
      <c r="L55" s="87"/>
      <c r="M55" s="87"/>
      <c r="N55" s="87"/>
      <c r="O55" s="87"/>
      <c r="P55" s="82"/>
      <c r="Q55" s="82"/>
      <c r="R55" s="82"/>
      <c r="S55" s="82"/>
      <c r="T55" s="82"/>
      <c r="U55" s="82"/>
      <c r="V55" s="82"/>
      <c r="W55" s="82"/>
    </row>
    <row r="56" spans="2:23" s="1" customFormat="1" ht="15" customHeight="1">
      <c r="B56" s="1" t="str">
        <f>PRATA!B29</f>
        <v>J 14</v>
      </c>
      <c r="C56" s="1" t="str">
        <f>PRATA!C29</f>
        <v>P</v>
      </c>
      <c r="D56" s="1" t="str">
        <f>PRATA!D29</f>
        <v>M2</v>
      </c>
      <c r="E56" s="311" t="str">
        <f>PRATA!E29</f>
        <v>Fábio Correa</v>
      </c>
      <c r="F56" s="313">
        <f>PRATA!F29</f>
        <v>3</v>
      </c>
      <c r="G56" s="1" t="str">
        <f>PRATA!G29</f>
        <v>vs</v>
      </c>
      <c r="H56" s="313">
        <f>PRATA!H29</f>
        <v>3</v>
      </c>
      <c r="I56" s="311" t="str">
        <f>PRATA!I29</f>
        <v>Ricardo Santos</v>
      </c>
      <c r="J56" s="85"/>
      <c r="K56" s="86"/>
      <c r="L56" s="87"/>
      <c r="M56" s="87"/>
      <c r="N56" s="87"/>
      <c r="O56" s="87"/>
      <c r="P56" s="82"/>
      <c r="Q56" s="82"/>
      <c r="R56" s="82"/>
      <c r="S56" s="82"/>
      <c r="T56" s="82"/>
      <c r="U56" s="82"/>
      <c r="V56" s="82"/>
      <c r="W56" s="82"/>
    </row>
    <row r="57" spans="2:23" s="1" customFormat="1" ht="15" customHeight="1">
      <c r="B57" s="1" t="str">
        <f>PRATA!B30</f>
        <v>J 15</v>
      </c>
      <c r="C57" s="1" t="str">
        <f>PRATA!C30</f>
        <v>P</v>
      </c>
      <c r="D57" s="1" t="str">
        <f>PRATA!D30</f>
        <v>M3</v>
      </c>
      <c r="E57" s="311" t="str">
        <f>PRATA!E30</f>
        <v>Carlos Febo</v>
      </c>
      <c r="F57" s="313">
        <f>PRATA!F30</f>
        <v>1</v>
      </c>
      <c r="G57" s="1" t="str">
        <f>PRATA!G30</f>
        <v>vs</v>
      </c>
      <c r="H57" s="313">
        <f>PRATA!H30</f>
        <v>5</v>
      </c>
      <c r="I57" s="311" t="str">
        <f>PRATA!I30</f>
        <v>Ricardo Nardy</v>
      </c>
      <c r="J57" s="85"/>
      <c r="K57" s="86"/>
      <c r="L57" s="87"/>
      <c r="M57" s="87"/>
      <c r="N57" s="87"/>
      <c r="O57" s="87"/>
      <c r="P57" s="82"/>
      <c r="Q57" s="82"/>
      <c r="R57" s="82"/>
      <c r="S57" s="82"/>
      <c r="T57" s="82"/>
      <c r="U57" s="82"/>
      <c r="V57" s="82"/>
      <c r="W57" s="82"/>
    </row>
    <row r="58" spans="5:23" s="1" customFormat="1" ht="15" customHeight="1">
      <c r="E58" s="311"/>
      <c r="J58" s="85"/>
      <c r="K58" s="86"/>
      <c r="L58" s="87"/>
      <c r="M58" s="87"/>
      <c r="N58" s="87"/>
      <c r="O58" s="87"/>
      <c r="P58" s="82"/>
      <c r="Q58" s="82"/>
      <c r="R58" s="82"/>
      <c r="S58" s="82"/>
      <c r="T58" s="82"/>
      <c r="U58" s="82"/>
      <c r="V58" s="82"/>
      <c r="W58" s="82"/>
    </row>
    <row r="59" spans="2:23" s="1" customFormat="1" ht="15" customHeight="1">
      <c r="B59" s="1" t="str">
        <f>BRONZE!B6</f>
        <v>BRONZE</v>
      </c>
      <c r="D59" s="88"/>
      <c r="E59" s="89"/>
      <c r="F59" s="87"/>
      <c r="G59" s="90"/>
      <c r="H59" s="87"/>
      <c r="I59" s="203" t="str">
        <f>BRONZE!I6</f>
        <v>DATA: 21.02.2007</v>
      </c>
      <c r="J59" s="85"/>
      <c r="K59" s="414" t="s">
        <v>3</v>
      </c>
      <c r="L59" s="414"/>
      <c r="M59" s="414" t="s">
        <v>4</v>
      </c>
      <c r="N59" s="414"/>
      <c r="O59" s="414" t="s">
        <v>5</v>
      </c>
      <c r="P59" s="414"/>
      <c r="Q59" s="414" t="s">
        <v>6</v>
      </c>
      <c r="R59" s="414"/>
      <c r="S59" s="414" t="s">
        <v>7</v>
      </c>
      <c r="T59" s="414"/>
      <c r="U59" s="414" t="s">
        <v>8</v>
      </c>
      <c r="V59" s="414"/>
      <c r="W59" s="82"/>
    </row>
    <row r="60" spans="2:23" s="1" customFormat="1" ht="15" customHeight="1">
      <c r="B60" s="187" t="s">
        <v>11</v>
      </c>
      <c r="C60" s="187" t="s">
        <v>50</v>
      </c>
      <c r="D60" s="188" t="s">
        <v>51</v>
      </c>
      <c r="E60" s="433" t="s">
        <v>46</v>
      </c>
      <c r="F60" s="434"/>
      <c r="G60" s="434"/>
      <c r="H60" s="434"/>
      <c r="I60" s="435"/>
      <c r="J60" s="110"/>
      <c r="K60" s="91" t="s">
        <v>9</v>
      </c>
      <c r="L60" s="92" t="s">
        <v>10</v>
      </c>
      <c r="M60" s="92" t="s">
        <v>9</v>
      </c>
      <c r="N60" s="92" t="s">
        <v>10</v>
      </c>
      <c r="O60" s="92" t="s">
        <v>9</v>
      </c>
      <c r="P60" s="92" t="s">
        <v>10</v>
      </c>
      <c r="Q60" s="92" t="s">
        <v>9</v>
      </c>
      <c r="R60" s="92" t="s">
        <v>10</v>
      </c>
      <c r="S60" s="92" t="s">
        <v>9</v>
      </c>
      <c r="T60" s="92" t="s">
        <v>10</v>
      </c>
      <c r="U60" s="92" t="s">
        <v>9</v>
      </c>
      <c r="V60" s="92" t="s">
        <v>10</v>
      </c>
      <c r="W60" s="82"/>
    </row>
    <row r="61" spans="2:23" s="1" customFormat="1" ht="15" customHeight="1">
      <c r="B61" s="189" t="str">
        <f>BRONZE!B8</f>
        <v>J 01</v>
      </c>
      <c r="C61" s="189" t="str">
        <f>BRONZE!C8</f>
        <v>B</v>
      </c>
      <c r="D61" s="189" t="str">
        <f>BRONZE!D8</f>
        <v>M1</v>
      </c>
      <c r="E61" s="194" t="str">
        <f>BRONZE!E8</f>
        <v>Luiz Guilherme</v>
      </c>
      <c r="F61" s="189">
        <f>BRONZE!F8</f>
        <v>3</v>
      </c>
      <c r="G61" s="193" t="str">
        <f>BRONZE!G8</f>
        <v>vs</v>
      </c>
      <c r="H61" s="189">
        <f>BRONZE!H8</f>
        <v>1</v>
      </c>
      <c r="I61" s="195" t="str">
        <f>BRONZE!I8</f>
        <v>Michel Benevides</v>
      </c>
      <c r="J61" s="111"/>
      <c r="K61" s="93">
        <f>IF(F61&amp;H61="","",IF(F61=H61,1,IF(F61&gt;H61,3,IF(F61&lt;H61,0))))</f>
        <v>3</v>
      </c>
      <c r="L61" s="93">
        <f>IF(F61&amp;H61="","",IF(H61=F61,1,IF(F61&lt;H61,3,IF(F61&gt;H61,0))))</f>
        <v>0</v>
      </c>
      <c r="M61" s="93">
        <f>IF(F61&amp;H61="","",IF(F61&amp;H61&lt;&gt;"",1))</f>
        <v>1</v>
      </c>
      <c r="N61" s="93">
        <f>IF(F61&amp;H61="","",IF(F61&amp;H61&lt;&gt;"",1))</f>
        <v>1</v>
      </c>
      <c r="O61" s="93">
        <f>IF(F61="","",F61)</f>
        <v>3</v>
      </c>
      <c r="P61" s="93">
        <f>IF(H61="","",H61)</f>
        <v>1</v>
      </c>
      <c r="Q61" s="93">
        <f aca="true" t="shared" si="0" ref="Q61:R66">IF(K61=3,1,0)</f>
        <v>1</v>
      </c>
      <c r="R61" s="93">
        <f t="shared" si="0"/>
        <v>0</v>
      </c>
      <c r="S61" s="93">
        <f aca="true" t="shared" si="1" ref="S61:T66">IF(K61=1,1,0)</f>
        <v>0</v>
      </c>
      <c r="T61" s="93">
        <f t="shared" si="1"/>
        <v>0</v>
      </c>
      <c r="U61" s="93">
        <f aca="true" t="shared" si="2" ref="U61:V66">IF(K61=0,1,0)</f>
        <v>0</v>
      </c>
      <c r="V61" s="93">
        <f t="shared" si="2"/>
        <v>1</v>
      </c>
      <c r="W61" s="82"/>
    </row>
    <row r="62" spans="2:23" s="1" customFormat="1" ht="15" customHeight="1">
      <c r="B62" s="189" t="str">
        <f>BRONZE!B9</f>
        <v>J 02</v>
      </c>
      <c r="C62" s="189" t="str">
        <f>BRONZE!C9</f>
        <v>B</v>
      </c>
      <c r="D62" s="189" t="str">
        <f>BRONZE!D9</f>
        <v>M2</v>
      </c>
      <c r="E62" s="194" t="str">
        <f>BRONZE!E9</f>
        <v>Edson Fortuna</v>
      </c>
      <c r="F62" s="189">
        <f>BRONZE!F9</f>
        <v>0</v>
      </c>
      <c r="G62" s="193" t="str">
        <f>BRONZE!G9</f>
        <v>vs</v>
      </c>
      <c r="H62" s="189">
        <f>BRONZE!H9</f>
        <v>2</v>
      </c>
      <c r="I62" s="195" t="str">
        <f>BRONZE!I9</f>
        <v>Wilson Benevides</v>
      </c>
      <c r="J62" s="111"/>
      <c r="K62" s="93">
        <f>IF(F62&amp;H62="","",IF(F62=H62,1,IF(F62&gt;H62,3,IF(F62&lt;H62,0))))</f>
        <v>0</v>
      </c>
      <c r="L62" s="93">
        <f>IF(F62&amp;H62="","",IF(H62=F62,1,IF(F62&lt;H62,3,IF(F62&gt;H62,0))))</f>
        <v>3</v>
      </c>
      <c r="M62" s="93">
        <f>IF(F62&amp;H62="","",IF(F62&amp;H62&lt;&gt;"",1))</f>
        <v>1</v>
      </c>
      <c r="N62" s="93">
        <f>IF(F62&amp;H62="","",IF(F62&amp;H62&lt;&gt;"",1))</f>
        <v>1</v>
      </c>
      <c r="O62" s="93">
        <f>IF(F62="","",F62)</f>
        <v>0</v>
      </c>
      <c r="P62" s="93">
        <f>IF(H62="","",H62)</f>
        <v>2</v>
      </c>
      <c r="Q62" s="93">
        <f t="shared" si="0"/>
        <v>0</v>
      </c>
      <c r="R62" s="93">
        <f t="shared" si="0"/>
        <v>1</v>
      </c>
      <c r="S62" s="93">
        <f t="shared" si="1"/>
        <v>0</v>
      </c>
      <c r="T62" s="93">
        <f t="shared" si="1"/>
        <v>0</v>
      </c>
      <c r="U62" s="93">
        <f t="shared" si="2"/>
        <v>1</v>
      </c>
      <c r="V62" s="93">
        <f t="shared" si="2"/>
        <v>0</v>
      </c>
      <c r="W62" s="82"/>
    </row>
    <row r="63" spans="2:23" s="1" customFormat="1" ht="15" customHeight="1">
      <c r="B63" s="189" t="str">
        <f>BRONZE!B10</f>
        <v>J 03</v>
      </c>
      <c r="C63" s="189" t="str">
        <f>BRONZE!C10</f>
        <v>B</v>
      </c>
      <c r="D63" s="189" t="str">
        <f>BRONZE!D10</f>
        <v>M3</v>
      </c>
      <c r="E63" s="194" t="str">
        <f>BRONZE!E10</f>
        <v>Lígia Waki</v>
      </c>
      <c r="F63" s="189">
        <f>BRONZE!F10</f>
        <v>3</v>
      </c>
      <c r="G63" s="193" t="str">
        <f>BRONZE!G10</f>
        <v>vs</v>
      </c>
      <c r="H63" s="189">
        <f>BRONZE!H10</f>
        <v>0</v>
      </c>
      <c r="I63" s="195" t="str">
        <f>BRONZE!I10</f>
        <v>Edison Júnior</v>
      </c>
      <c r="J63" s="111"/>
      <c r="K63" s="93">
        <f>IF(F63&amp;H63="","",IF(F63=H63,1,IF(F63&gt;H63,3,IF(F63&lt;H63,0))))</f>
        <v>3</v>
      </c>
      <c r="L63" s="93">
        <f>IF(F63&amp;H63="","",IF(H63=F63,1,IF(F63&lt;H63,3,IF(F63&gt;H63,0))))</f>
        <v>0</v>
      </c>
      <c r="M63" s="93">
        <f>IF(F63&amp;H63="","",IF(F63&amp;H63&lt;&gt;"",1))</f>
        <v>1</v>
      </c>
      <c r="N63" s="93">
        <f>IF(F63&amp;H63="","",IF(F63&amp;H63&lt;&gt;"",1))</f>
        <v>1</v>
      </c>
      <c r="O63" s="93">
        <f>IF(F63="","",F63)</f>
        <v>3</v>
      </c>
      <c r="P63" s="93">
        <f>IF(H63="","",H63)</f>
        <v>0</v>
      </c>
      <c r="Q63" s="93">
        <f t="shared" si="0"/>
        <v>1</v>
      </c>
      <c r="R63" s="93">
        <f t="shared" si="0"/>
        <v>0</v>
      </c>
      <c r="S63" s="93">
        <f t="shared" si="1"/>
        <v>0</v>
      </c>
      <c r="T63" s="93">
        <f t="shared" si="1"/>
        <v>0</v>
      </c>
      <c r="U63" s="93">
        <f t="shared" si="2"/>
        <v>0</v>
      </c>
      <c r="V63" s="93">
        <f t="shared" si="2"/>
        <v>1</v>
      </c>
      <c r="W63" s="82"/>
    </row>
    <row r="64" spans="2:23" s="1" customFormat="1" ht="15" customHeight="1">
      <c r="B64" s="119"/>
      <c r="C64" s="119"/>
      <c r="D64" s="120"/>
      <c r="E64" s="121"/>
      <c r="F64" s="122"/>
      <c r="G64" s="123"/>
      <c r="H64" s="122"/>
      <c r="I64" s="124"/>
      <c r="J64" s="111"/>
      <c r="K64" s="93" t="e">
        <f>IF(#REF!&amp;#REF!="","",IF(#REF!=#REF!,1,IF(#REF!&gt;#REF!,3,IF(#REF!&lt;#REF!,0))))</f>
        <v>#REF!</v>
      </c>
      <c r="L64" s="93" t="e">
        <f>IF(#REF!&amp;#REF!="","",IF(#REF!=#REF!,1,IF(#REF!&lt;#REF!,3,IF(#REF!&gt;#REF!,0))))</f>
        <v>#REF!</v>
      </c>
      <c r="M64" s="93" t="e">
        <f>IF(#REF!&amp;#REF!="","",IF(#REF!&amp;#REF!&lt;&gt;"",1))</f>
        <v>#REF!</v>
      </c>
      <c r="N64" s="93" t="e">
        <f>IF(#REF!&amp;#REF!="","",IF(#REF!&amp;#REF!&lt;&gt;"",1))</f>
        <v>#REF!</v>
      </c>
      <c r="O64" s="93" t="e">
        <f>IF(#REF!="","",#REF!)</f>
        <v>#REF!</v>
      </c>
      <c r="P64" s="93" t="e">
        <f>IF(#REF!="","",#REF!)</f>
        <v>#REF!</v>
      </c>
      <c r="Q64" s="93" t="e">
        <f t="shared" si="0"/>
        <v>#REF!</v>
      </c>
      <c r="R64" s="93" t="e">
        <f t="shared" si="0"/>
        <v>#REF!</v>
      </c>
      <c r="S64" s="93" t="e">
        <f t="shared" si="1"/>
        <v>#REF!</v>
      </c>
      <c r="T64" s="93" t="e">
        <f t="shared" si="1"/>
        <v>#REF!</v>
      </c>
      <c r="U64" s="93" t="e">
        <f t="shared" si="2"/>
        <v>#REF!</v>
      </c>
      <c r="V64" s="93" t="e">
        <f t="shared" si="2"/>
        <v>#REF!</v>
      </c>
      <c r="W64" s="82"/>
    </row>
    <row r="65" spans="1:23" s="1" customFormat="1" ht="15" customHeight="1">
      <c r="A65" s="126"/>
      <c r="B65" s="187" t="s">
        <v>11</v>
      </c>
      <c r="C65" s="187" t="s">
        <v>50</v>
      </c>
      <c r="D65" s="188" t="s">
        <v>51</v>
      </c>
      <c r="E65" s="433" t="s">
        <v>47</v>
      </c>
      <c r="F65" s="434"/>
      <c r="G65" s="434"/>
      <c r="H65" s="434"/>
      <c r="I65" s="435"/>
      <c r="J65" s="111"/>
      <c r="K65" s="93" t="e">
        <f>IF(#REF!&amp;#REF!="","",IF(#REF!=#REF!,1,IF(#REF!&gt;#REF!,3,IF(#REF!&lt;#REF!,0))))</f>
        <v>#REF!</v>
      </c>
      <c r="L65" s="93" t="e">
        <f>IF(#REF!&amp;#REF!="","",IF(#REF!=#REF!,1,IF(#REF!&lt;#REF!,3,IF(#REF!&gt;#REF!,0))))</f>
        <v>#REF!</v>
      </c>
      <c r="M65" s="93" t="e">
        <f>IF(#REF!&amp;#REF!="","",IF(#REF!&amp;#REF!&lt;&gt;"",1))</f>
        <v>#REF!</v>
      </c>
      <c r="N65" s="93" t="e">
        <f>IF(#REF!&amp;#REF!="","",IF(#REF!&amp;#REF!&lt;&gt;"",1))</f>
        <v>#REF!</v>
      </c>
      <c r="O65" s="93" t="e">
        <f>IF(#REF!="","",#REF!)</f>
        <v>#REF!</v>
      </c>
      <c r="P65" s="93" t="e">
        <f>IF(#REF!="","",#REF!)</f>
        <v>#REF!</v>
      </c>
      <c r="Q65" s="93" t="e">
        <f t="shared" si="0"/>
        <v>#REF!</v>
      </c>
      <c r="R65" s="93" t="e">
        <f t="shared" si="0"/>
        <v>#REF!</v>
      </c>
      <c r="S65" s="93" t="e">
        <f t="shared" si="1"/>
        <v>#REF!</v>
      </c>
      <c r="T65" s="93" t="e">
        <f t="shared" si="1"/>
        <v>#REF!</v>
      </c>
      <c r="U65" s="93" t="e">
        <f t="shared" si="2"/>
        <v>#REF!</v>
      </c>
      <c r="V65" s="93" t="e">
        <f t="shared" si="2"/>
        <v>#REF!</v>
      </c>
      <c r="W65" s="82"/>
    </row>
    <row r="66" spans="1:23" s="1" customFormat="1" ht="15" customHeight="1">
      <c r="A66" s="127"/>
      <c r="B66" s="189" t="str">
        <f>BRONZE!B13</f>
        <v>J 04</v>
      </c>
      <c r="C66" s="189" t="str">
        <f>BRONZE!C13</f>
        <v>B</v>
      </c>
      <c r="D66" s="189" t="str">
        <f>BRONZE!D13</f>
        <v>M1</v>
      </c>
      <c r="E66" s="194" t="str">
        <f>BRONZE!E13</f>
        <v>Lígia Waki</v>
      </c>
      <c r="F66" s="189">
        <f>BRONZE!F13</f>
        <v>1</v>
      </c>
      <c r="G66" s="193" t="str">
        <f>BRONZE!G13</f>
        <v>vs</v>
      </c>
      <c r="H66" s="189">
        <f>BRONZE!H13</f>
        <v>2</v>
      </c>
      <c r="I66" s="195" t="str">
        <f>BRONZE!I13</f>
        <v>João Paulo</v>
      </c>
      <c r="J66" s="111"/>
      <c r="K66" s="93" t="e">
        <f>IF(#REF!&amp;#REF!="","",IF(#REF!=#REF!,1,IF(#REF!&gt;#REF!,3,IF(#REF!&lt;#REF!,0))))</f>
        <v>#REF!</v>
      </c>
      <c r="L66" s="93" t="e">
        <f>IF(#REF!&amp;#REF!="","",IF(#REF!=#REF!,1,IF(#REF!&lt;#REF!,3,IF(#REF!&gt;#REF!,0))))</f>
        <v>#REF!</v>
      </c>
      <c r="M66" s="93" t="e">
        <f>IF(#REF!&amp;#REF!="","",IF(#REF!&amp;#REF!&lt;&gt;"",1))</f>
        <v>#REF!</v>
      </c>
      <c r="N66" s="93" t="e">
        <f>IF(#REF!&amp;#REF!="","",IF(#REF!&amp;#REF!&lt;&gt;"",1))</f>
        <v>#REF!</v>
      </c>
      <c r="O66" s="93" t="e">
        <f>IF(#REF!="","",#REF!)</f>
        <v>#REF!</v>
      </c>
      <c r="P66" s="93" t="e">
        <f>IF(#REF!="","",#REF!)</f>
        <v>#REF!</v>
      </c>
      <c r="Q66" s="93" t="e">
        <f t="shared" si="0"/>
        <v>#REF!</v>
      </c>
      <c r="R66" s="93" t="e">
        <f t="shared" si="0"/>
        <v>#REF!</v>
      </c>
      <c r="S66" s="93" t="e">
        <f t="shared" si="1"/>
        <v>#REF!</v>
      </c>
      <c r="T66" s="93" t="e">
        <f t="shared" si="1"/>
        <v>#REF!</v>
      </c>
      <c r="U66" s="93" t="e">
        <f t="shared" si="2"/>
        <v>#REF!</v>
      </c>
      <c r="V66" s="93" t="e">
        <f t="shared" si="2"/>
        <v>#REF!</v>
      </c>
      <c r="W66" s="82"/>
    </row>
    <row r="67" spans="1:23" s="1" customFormat="1" ht="15" customHeight="1">
      <c r="A67" s="127"/>
      <c r="B67" s="189" t="str">
        <f>BRONZE!B14</f>
        <v>J 05</v>
      </c>
      <c r="C67" s="189" t="str">
        <f>BRONZE!C14</f>
        <v>B</v>
      </c>
      <c r="D67" s="189" t="str">
        <f>BRONZE!D14</f>
        <v>M2</v>
      </c>
      <c r="E67" s="194" t="str">
        <f>BRONZE!E14</f>
        <v>Edison Júnior</v>
      </c>
      <c r="F67" s="189">
        <f>BRONZE!F14</f>
        <v>0</v>
      </c>
      <c r="G67" s="193" t="str">
        <f>BRONZE!G14</f>
        <v>vs</v>
      </c>
      <c r="H67" s="189">
        <f>BRONZE!H14</f>
        <v>3</v>
      </c>
      <c r="I67" s="195" t="str">
        <f>BRONZE!I14</f>
        <v>Michel Benevides</v>
      </c>
      <c r="J67" s="125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82"/>
    </row>
    <row r="68" spans="1:28" s="1" customFormat="1" ht="15" customHeight="1">
      <c r="A68" s="127"/>
      <c r="B68" s="189" t="str">
        <f>BRONZE!B15</f>
        <v>J 06</v>
      </c>
      <c r="C68" s="189" t="str">
        <f>BRONZE!C15</f>
        <v>B</v>
      </c>
      <c r="D68" s="189" t="str">
        <f>BRONZE!D15</f>
        <v>M3</v>
      </c>
      <c r="E68" s="194" t="str">
        <f>BRONZE!E15</f>
        <v>Wilson Benevides</v>
      </c>
      <c r="F68" s="189">
        <f>BRONZE!F15</f>
        <v>0</v>
      </c>
      <c r="G68" s="193" t="str">
        <f>BRONZE!G15</f>
        <v>vs</v>
      </c>
      <c r="H68" s="189">
        <f>BRONZE!H15</f>
        <v>3</v>
      </c>
      <c r="I68" s="195" t="str">
        <f>BRONZE!I15</f>
        <v>Luiz Guilherme</v>
      </c>
      <c r="J68" s="110"/>
      <c r="K68" s="91" t="s">
        <v>9</v>
      </c>
      <c r="L68" s="92" t="s">
        <v>10</v>
      </c>
      <c r="M68" s="92" t="s">
        <v>9</v>
      </c>
      <c r="N68" s="92" t="s">
        <v>10</v>
      </c>
      <c r="O68" s="92" t="s">
        <v>9</v>
      </c>
      <c r="P68" s="92" t="s">
        <v>10</v>
      </c>
      <c r="Q68" s="92" t="s">
        <v>9</v>
      </c>
      <c r="R68" s="92" t="s">
        <v>10</v>
      </c>
      <c r="S68" s="92" t="s">
        <v>9</v>
      </c>
      <c r="T68" s="92" t="s">
        <v>10</v>
      </c>
      <c r="U68" s="92" t="s">
        <v>9</v>
      </c>
      <c r="V68" s="92" t="s">
        <v>10</v>
      </c>
      <c r="W68" s="143"/>
      <c r="X68" s="439"/>
      <c r="Y68" s="440"/>
      <c r="Z68" s="72"/>
      <c r="AA68" s="72"/>
      <c r="AB68" s="72"/>
    </row>
    <row r="69" spans="1:23" s="1" customFormat="1" ht="15" customHeight="1">
      <c r="A69" s="127"/>
      <c r="B69" s="4"/>
      <c r="C69" s="4"/>
      <c r="D69" s="94"/>
      <c r="E69" s="41"/>
      <c r="F69" s="96"/>
      <c r="G69" s="97"/>
      <c r="H69" s="96"/>
      <c r="I69" s="98"/>
      <c r="J69" s="111"/>
      <c r="K69" s="93" t="e">
        <f>IF(#REF!&amp;#REF!="","",IF(#REF!=#REF!,1,IF(#REF!&gt;#REF!,3,IF(#REF!&lt;#REF!,0))))</f>
        <v>#REF!</v>
      </c>
      <c r="L69" s="93" t="e">
        <f>IF(#REF!&amp;#REF!="","",IF(#REF!=#REF!,1,IF(#REF!&lt;#REF!,3,IF(#REF!&gt;#REF!,0))))</f>
        <v>#REF!</v>
      </c>
      <c r="M69" s="93" t="e">
        <f>IF(#REF!&amp;#REF!="","",IF(#REF!&amp;#REF!&lt;&gt;"",1))</f>
        <v>#REF!</v>
      </c>
      <c r="N69" s="93" t="e">
        <f>IF(#REF!&amp;#REF!="","",IF(#REF!&amp;#REF!&lt;&gt;"",1))</f>
        <v>#REF!</v>
      </c>
      <c r="O69" s="93" t="e">
        <f>IF(#REF!="","",#REF!)</f>
        <v>#REF!</v>
      </c>
      <c r="P69" s="93" t="e">
        <f>IF(#REF!="","",#REF!)</f>
        <v>#REF!</v>
      </c>
      <c r="Q69" s="93" t="e">
        <f aca="true" t="shared" si="3" ref="Q69:R71">IF(K69=3,1,0)</f>
        <v>#REF!</v>
      </c>
      <c r="R69" s="93" t="e">
        <f t="shared" si="3"/>
        <v>#REF!</v>
      </c>
      <c r="S69" s="93" t="e">
        <f aca="true" t="shared" si="4" ref="S69:T71">IF(K69=1,1,0)</f>
        <v>#REF!</v>
      </c>
      <c r="T69" s="93" t="e">
        <f t="shared" si="4"/>
        <v>#REF!</v>
      </c>
      <c r="U69" s="93" t="e">
        <f aca="true" t="shared" si="5" ref="U69:V71">IF(K69=0,1,0)</f>
        <v>#REF!</v>
      </c>
      <c r="V69" s="93" t="e">
        <f t="shared" si="5"/>
        <v>#REF!</v>
      </c>
      <c r="W69" s="95"/>
    </row>
    <row r="70" spans="1:25" s="1" customFormat="1" ht="15" customHeight="1">
      <c r="A70" s="127"/>
      <c r="B70" s="187" t="s">
        <v>11</v>
      </c>
      <c r="C70" s="187" t="s">
        <v>50</v>
      </c>
      <c r="D70" s="188" t="s">
        <v>51</v>
      </c>
      <c r="E70" s="433" t="s">
        <v>48</v>
      </c>
      <c r="F70" s="434"/>
      <c r="G70" s="434"/>
      <c r="H70" s="434"/>
      <c r="I70" s="435"/>
      <c r="J70" s="111"/>
      <c r="K70" s="93" t="e">
        <f>IF(#REF!&amp;#REF!="","",IF(#REF!=#REF!,1,IF(#REF!&gt;#REF!,3,IF(#REF!&lt;#REF!,0))))</f>
        <v>#REF!</v>
      </c>
      <c r="L70" s="93" t="e">
        <f>IF(#REF!&amp;#REF!="","",IF(#REF!=#REF!,1,IF(#REF!&lt;#REF!,3,IF(#REF!&gt;#REF!,0))))</f>
        <v>#REF!</v>
      </c>
      <c r="M70" s="93" t="e">
        <f>IF(#REF!&amp;#REF!="","",IF(#REF!&amp;#REF!&lt;&gt;"",1))</f>
        <v>#REF!</v>
      </c>
      <c r="N70" s="93" t="e">
        <f>IF(#REF!&amp;#REF!="","",IF(#REF!&amp;#REF!&lt;&gt;"",1))</f>
        <v>#REF!</v>
      </c>
      <c r="O70" s="93" t="e">
        <f>IF(#REF!="","",#REF!)</f>
        <v>#REF!</v>
      </c>
      <c r="P70" s="93" t="e">
        <f>IF(#REF!="","",#REF!)</f>
        <v>#REF!</v>
      </c>
      <c r="Q70" s="93" t="e">
        <f t="shared" si="3"/>
        <v>#REF!</v>
      </c>
      <c r="R70" s="93" t="e">
        <f t="shared" si="3"/>
        <v>#REF!</v>
      </c>
      <c r="S70" s="93" t="e">
        <f t="shared" si="4"/>
        <v>#REF!</v>
      </c>
      <c r="T70" s="93" t="e">
        <f t="shared" si="4"/>
        <v>#REF!</v>
      </c>
      <c r="U70" s="93" t="e">
        <f t="shared" si="5"/>
        <v>#REF!</v>
      </c>
      <c r="V70" s="93" t="e">
        <f t="shared" si="5"/>
        <v>#REF!</v>
      </c>
      <c r="W70" s="95"/>
      <c r="Y70" s="155"/>
    </row>
    <row r="71" spans="1:23" s="1" customFormat="1" ht="15" customHeight="1">
      <c r="A71" s="127"/>
      <c r="B71" s="189" t="str">
        <f>BRONZE!B18</f>
        <v>J 07</v>
      </c>
      <c r="C71" s="189" t="str">
        <f>BRONZE!C18</f>
        <v>B</v>
      </c>
      <c r="D71" s="189" t="str">
        <f>BRONZE!D18</f>
        <v>M1</v>
      </c>
      <c r="E71" s="194" t="str">
        <f>BRONZE!E18</f>
        <v>Edson Fortuna</v>
      </c>
      <c r="F71" s="189">
        <f>BRONZE!F18</f>
        <v>3</v>
      </c>
      <c r="G71" s="193" t="str">
        <f>BRONZE!G18</f>
        <v>vs</v>
      </c>
      <c r="H71" s="189">
        <f>BRONZE!H18</f>
        <v>0</v>
      </c>
      <c r="I71" s="195" t="str">
        <f>BRONZE!I18</f>
        <v>Edison Júnior</v>
      </c>
      <c r="J71" s="111"/>
      <c r="K71" s="93" t="e">
        <f>IF(#REF!&amp;#REF!="","",IF(#REF!=#REF!,1,IF(#REF!&gt;#REF!,3,IF(#REF!&lt;#REF!,0))))</f>
        <v>#REF!</v>
      </c>
      <c r="L71" s="93" t="e">
        <f>IF(#REF!&amp;#REF!="","",IF(#REF!=#REF!,1,IF(#REF!&lt;#REF!,3,IF(#REF!&gt;#REF!,0))))</f>
        <v>#REF!</v>
      </c>
      <c r="M71" s="93" t="e">
        <f>IF(#REF!&amp;#REF!="","",IF(#REF!&amp;#REF!&lt;&gt;"",1))</f>
        <v>#REF!</v>
      </c>
      <c r="N71" s="93" t="e">
        <f>IF(#REF!&amp;#REF!="","",IF(#REF!&amp;#REF!&lt;&gt;"",1))</f>
        <v>#REF!</v>
      </c>
      <c r="O71" s="93" t="e">
        <f>IF(#REF!="","",#REF!)</f>
        <v>#REF!</v>
      </c>
      <c r="P71" s="93" t="e">
        <f>IF(#REF!="","",#REF!)</f>
        <v>#REF!</v>
      </c>
      <c r="Q71" s="93" t="e">
        <f t="shared" si="3"/>
        <v>#REF!</v>
      </c>
      <c r="R71" s="93" t="e">
        <f t="shared" si="3"/>
        <v>#REF!</v>
      </c>
      <c r="S71" s="93" t="e">
        <f t="shared" si="4"/>
        <v>#REF!</v>
      </c>
      <c r="T71" s="93" t="e">
        <f t="shared" si="4"/>
        <v>#REF!</v>
      </c>
      <c r="U71" s="93" t="e">
        <f t="shared" si="5"/>
        <v>#REF!</v>
      </c>
      <c r="V71" s="93" t="e">
        <f t="shared" si="5"/>
        <v>#REF!</v>
      </c>
      <c r="W71" s="95"/>
    </row>
    <row r="72" spans="1:23" s="1" customFormat="1" ht="15" customHeight="1">
      <c r="A72" s="127"/>
      <c r="B72" s="189" t="str">
        <f>BRONZE!B19</f>
        <v>J 08</v>
      </c>
      <c r="C72" s="189" t="str">
        <f>BRONZE!C19</f>
        <v>B</v>
      </c>
      <c r="D72" s="189" t="str">
        <f>BRONZE!D19</f>
        <v>M2</v>
      </c>
      <c r="E72" s="194" t="str">
        <f>BRONZE!E19</f>
        <v>João Paulo</v>
      </c>
      <c r="F72" s="189">
        <f>BRONZE!F19</f>
        <v>0</v>
      </c>
      <c r="G72" s="193" t="str">
        <f>BRONZE!G19</f>
        <v>vs</v>
      </c>
      <c r="H72" s="189">
        <f>BRONZE!H19</f>
        <v>2</v>
      </c>
      <c r="I72" s="195" t="str">
        <f>BRONZE!I19</f>
        <v>Luiz Guilherme</v>
      </c>
      <c r="J72" s="128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129"/>
    </row>
    <row r="73" spans="1:23" s="1" customFormat="1" ht="15" customHeight="1">
      <c r="A73" s="127"/>
      <c r="B73" s="189" t="str">
        <f>BRONZE!B20</f>
        <v>J 09</v>
      </c>
      <c r="C73" s="189" t="str">
        <f>BRONZE!C20</f>
        <v>B</v>
      </c>
      <c r="D73" s="189" t="str">
        <f>BRONZE!D20</f>
        <v>M3</v>
      </c>
      <c r="E73" s="194" t="str">
        <f>BRONZE!E20</f>
        <v>Michel Benevides</v>
      </c>
      <c r="F73" s="189">
        <f>BRONZE!F20</f>
        <v>0</v>
      </c>
      <c r="G73" s="193" t="str">
        <f>BRONZE!G20</f>
        <v>vs</v>
      </c>
      <c r="H73" s="189">
        <f>BRONZE!H20</f>
        <v>0</v>
      </c>
      <c r="I73" s="195" t="str">
        <f>BRONZE!I20</f>
        <v>Lígia Waki</v>
      </c>
      <c r="J73" s="110"/>
      <c r="K73" s="91" t="s">
        <v>9</v>
      </c>
      <c r="L73" s="92" t="s">
        <v>10</v>
      </c>
      <c r="M73" s="92" t="s">
        <v>9</v>
      </c>
      <c r="N73" s="92" t="s">
        <v>10</v>
      </c>
      <c r="O73" s="92" t="s">
        <v>9</v>
      </c>
      <c r="P73" s="92" t="s">
        <v>10</v>
      </c>
      <c r="Q73" s="92" t="s">
        <v>9</v>
      </c>
      <c r="R73" s="92" t="s">
        <v>10</v>
      </c>
      <c r="S73" s="92" t="s">
        <v>9</v>
      </c>
      <c r="T73" s="92" t="s">
        <v>10</v>
      </c>
      <c r="U73" s="92" t="s">
        <v>9</v>
      </c>
      <c r="V73" s="92" t="s">
        <v>10</v>
      </c>
      <c r="W73" s="95"/>
    </row>
    <row r="74" spans="1:23" s="1" customFormat="1" ht="15" customHeight="1">
      <c r="A74" s="127"/>
      <c r="B74" s="4"/>
      <c r="C74" s="4"/>
      <c r="D74" s="130"/>
      <c r="E74" s="108"/>
      <c r="F74" s="108"/>
      <c r="G74" s="108"/>
      <c r="H74" s="108"/>
      <c r="I74" s="109"/>
      <c r="J74" s="111"/>
      <c r="K74" s="93">
        <f>IF(F71&amp;H71="","",IF(F71=H71,1,IF(F71&gt;H71,3,IF(F71&lt;H71,0))))</f>
        <v>3</v>
      </c>
      <c r="L74" s="93">
        <f>IF(F71&amp;H71="","",IF(H71=F71,1,IF(F71&lt;H71,3,IF(F71&gt;H71,0))))</f>
        <v>0</v>
      </c>
      <c r="M74" s="93">
        <f>IF(F71&amp;H71="","",IF(F71&amp;H71&lt;&gt;"",1))</f>
        <v>1</v>
      </c>
      <c r="N74" s="93">
        <f>IF(F71&amp;H71="","",IF(F71&amp;H71&lt;&gt;"",1))</f>
        <v>1</v>
      </c>
      <c r="O74" s="93">
        <f>IF(F71="","",F71)</f>
        <v>3</v>
      </c>
      <c r="P74" s="93">
        <f>IF(H71="","",H71)</f>
        <v>0</v>
      </c>
      <c r="Q74" s="93">
        <f aca="true" t="shared" si="6" ref="Q74:R78">IF(K74=3,1,0)</f>
        <v>1</v>
      </c>
      <c r="R74" s="93">
        <f t="shared" si="6"/>
        <v>0</v>
      </c>
      <c r="S74" s="93">
        <f aca="true" t="shared" si="7" ref="S74:T78">IF(K74=1,1,0)</f>
        <v>0</v>
      </c>
      <c r="T74" s="93">
        <f t="shared" si="7"/>
        <v>0</v>
      </c>
      <c r="U74" s="93">
        <f aca="true" t="shared" si="8" ref="U74:V78">IF(K74=0,1,0)</f>
        <v>0</v>
      </c>
      <c r="V74" s="93">
        <f t="shared" si="8"/>
        <v>1</v>
      </c>
      <c r="W74" s="95"/>
    </row>
    <row r="75" spans="1:34" s="1" customFormat="1" ht="15" customHeight="1">
      <c r="A75" s="127"/>
      <c r="B75" s="187" t="s">
        <v>11</v>
      </c>
      <c r="C75" s="187" t="s">
        <v>50</v>
      </c>
      <c r="D75" s="188" t="s">
        <v>51</v>
      </c>
      <c r="E75" s="433" t="s">
        <v>54</v>
      </c>
      <c r="F75" s="434"/>
      <c r="G75" s="434"/>
      <c r="H75" s="434"/>
      <c r="I75" s="435"/>
      <c r="J75" s="111"/>
      <c r="K75" s="93">
        <f>IF(F72&amp;H72="","",IF(F72=H72,1,IF(F72&gt;H72,3,IF(F72&lt;H72,0))))</f>
        <v>0</v>
      </c>
      <c r="L75" s="93">
        <f>IF(F72&amp;H72="","",IF(H72=F72,1,IF(F72&lt;H72,3,IF(F72&gt;H72,0))))</f>
        <v>3</v>
      </c>
      <c r="M75" s="93">
        <f>IF(F72&amp;H72="","",IF(F72&amp;H72&lt;&gt;"",1))</f>
        <v>1</v>
      </c>
      <c r="N75" s="93">
        <f>IF(F72&amp;H72="","",IF(F72&amp;H72&lt;&gt;"",1))</f>
        <v>1</v>
      </c>
      <c r="O75" s="93">
        <f>IF(F72="","",F72)</f>
        <v>0</v>
      </c>
      <c r="P75" s="93">
        <f>IF(H72="","",H72)</f>
        <v>2</v>
      </c>
      <c r="Q75" s="93">
        <f t="shared" si="6"/>
        <v>0</v>
      </c>
      <c r="R75" s="93">
        <f t="shared" si="6"/>
        <v>1</v>
      </c>
      <c r="S75" s="93">
        <f t="shared" si="7"/>
        <v>0</v>
      </c>
      <c r="T75" s="93">
        <f t="shared" si="7"/>
        <v>0</v>
      </c>
      <c r="U75" s="93">
        <f t="shared" si="8"/>
        <v>1</v>
      </c>
      <c r="V75" s="93">
        <f t="shared" si="8"/>
        <v>0</v>
      </c>
      <c r="W75" s="95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1:34" s="1" customFormat="1" ht="15" customHeight="1">
      <c r="A76" s="127"/>
      <c r="B76" s="189" t="str">
        <f>BRONZE!B23</f>
        <v>J 10</v>
      </c>
      <c r="C76" s="189" t="str">
        <f>BRONZE!C23</f>
        <v>B</v>
      </c>
      <c r="D76" s="189" t="str">
        <f>BRONZE!D23</f>
        <v>M1</v>
      </c>
      <c r="E76" s="194" t="str">
        <f>BRONZE!E23</f>
        <v>João Paulo</v>
      </c>
      <c r="F76" s="189">
        <f>BRONZE!F23</f>
        <v>3</v>
      </c>
      <c r="G76" s="193" t="str">
        <f>BRONZE!G23</f>
        <v>vs</v>
      </c>
      <c r="H76" s="189">
        <f>BRONZE!H23</f>
        <v>0</v>
      </c>
      <c r="I76" s="195" t="str">
        <f>BRONZE!I23</f>
        <v>Edison Júnior</v>
      </c>
      <c r="J76" s="111"/>
      <c r="K76" s="93">
        <f>IF(F73&amp;H73="","",IF(F73=H73,1,IF(F73&gt;H73,3,IF(F73&lt;H73,0))))</f>
        <v>1</v>
      </c>
      <c r="L76" s="93">
        <f>IF(F73&amp;H73="","",IF(H73=F73,1,IF(F73&lt;H73,3,IF(F73&gt;H73,0))))</f>
        <v>1</v>
      </c>
      <c r="M76" s="93">
        <f>IF(F73&amp;H73="","",IF(F73&amp;H73&lt;&gt;"",1))</f>
        <v>1</v>
      </c>
      <c r="N76" s="93">
        <f>IF(F73&amp;H73="","",IF(F73&amp;H73&lt;&gt;"",1))</f>
        <v>1</v>
      </c>
      <c r="O76" s="93">
        <f>IF(F73="","",F73)</f>
        <v>0</v>
      </c>
      <c r="P76" s="93">
        <f>IF(H73="","",H73)</f>
        <v>0</v>
      </c>
      <c r="Q76" s="93">
        <f t="shared" si="6"/>
        <v>0</v>
      </c>
      <c r="R76" s="93">
        <f t="shared" si="6"/>
        <v>0</v>
      </c>
      <c r="S76" s="93">
        <f t="shared" si="7"/>
        <v>1</v>
      </c>
      <c r="T76" s="93">
        <f t="shared" si="7"/>
        <v>1</v>
      </c>
      <c r="U76" s="93">
        <f t="shared" si="8"/>
        <v>0</v>
      </c>
      <c r="V76" s="93">
        <f t="shared" si="8"/>
        <v>0</v>
      </c>
      <c r="W76" s="95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1:34" s="1" customFormat="1" ht="15" customHeight="1">
      <c r="A77" s="127"/>
      <c r="B77" s="189" t="str">
        <f>BRONZE!B24</f>
        <v>J 11</v>
      </c>
      <c r="C77" s="189" t="str">
        <f>BRONZE!C24</f>
        <v>B</v>
      </c>
      <c r="D77" s="189" t="str">
        <f>BRONZE!D24</f>
        <v>M2</v>
      </c>
      <c r="E77" s="194" t="str">
        <f>BRONZE!E24</f>
        <v>Lígia Waki</v>
      </c>
      <c r="F77" s="189">
        <f>BRONZE!F24</f>
        <v>1</v>
      </c>
      <c r="G77" s="193" t="str">
        <f>BRONZE!G24</f>
        <v>vs</v>
      </c>
      <c r="H77" s="189">
        <f>BRONZE!H24</f>
        <v>4</v>
      </c>
      <c r="I77" s="195" t="str">
        <f>BRONZE!I24</f>
        <v>Edson Fortuna</v>
      </c>
      <c r="J77" s="111"/>
      <c r="K77" s="93" t="e">
        <f>IF(#REF!&amp;#REF!="","",IF(#REF!=#REF!,1,IF(#REF!&gt;#REF!,3,IF(#REF!&lt;#REF!,0))))</f>
        <v>#REF!</v>
      </c>
      <c r="L77" s="93" t="e">
        <f>IF(#REF!&amp;#REF!="","",IF(#REF!=#REF!,1,IF(#REF!&lt;#REF!,3,IF(#REF!&gt;#REF!,0))))</f>
        <v>#REF!</v>
      </c>
      <c r="M77" s="93" t="e">
        <f>IF(#REF!&amp;#REF!="","",IF(#REF!&amp;#REF!&lt;&gt;"",1))</f>
        <v>#REF!</v>
      </c>
      <c r="N77" s="93" t="e">
        <f>IF(#REF!&amp;#REF!="","",IF(#REF!&amp;#REF!&lt;&gt;"",1))</f>
        <v>#REF!</v>
      </c>
      <c r="O77" s="93" t="e">
        <f>IF(#REF!="","",#REF!)</f>
        <v>#REF!</v>
      </c>
      <c r="P77" s="93" t="e">
        <f>IF(#REF!="","",#REF!)</f>
        <v>#REF!</v>
      </c>
      <c r="Q77" s="93" t="e">
        <f t="shared" si="6"/>
        <v>#REF!</v>
      </c>
      <c r="R77" s="93" t="e">
        <f t="shared" si="6"/>
        <v>#REF!</v>
      </c>
      <c r="S77" s="93" t="e">
        <f t="shared" si="7"/>
        <v>#REF!</v>
      </c>
      <c r="T77" s="93" t="e">
        <f t="shared" si="7"/>
        <v>#REF!</v>
      </c>
      <c r="U77" s="93" t="e">
        <f t="shared" si="8"/>
        <v>#REF!</v>
      </c>
      <c r="V77" s="93" t="e">
        <f t="shared" si="8"/>
        <v>#REF!</v>
      </c>
      <c r="W77" s="95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1:34" s="1" customFormat="1" ht="15" customHeight="1">
      <c r="A78" s="127"/>
      <c r="B78" s="189" t="str">
        <f>BRONZE!B25</f>
        <v>J 12</v>
      </c>
      <c r="C78" s="189" t="str">
        <f>BRONZE!C25</f>
        <v>B</v>
      </c>
      <c r="D78" s="189" t="str">
        <f>BRONZE!D25</f>
        <v>M3</v>
      </c>
      <c r="E78" s="194" t="str">
        <f>BRONZE!E25</f>
        <v>Michel Benevides</v>
      </c>
      <c r="F78" s="189">
        <f>BRONZE!F25</f>
        <v>3</v>
      </c>
      <c r="G78" s="193" t="str">
        <f>BRONZE!G25</f>
        <v>vs</v>
      </c>
      <c r="H78" s="189">
        <f>BRONZE!H25</f>
        <v>1</v>
      </c>
      <c r="I78" s="195" t="str">
        <f>BRONZE!I25</f>
        <v>Wilson Benevides</v>
      </c>
      <c r="J78" s="111"/>
      <c r="K78" s="93" t="e">
        <f>IF(#REF!&amp;#REF!="","",IF(#REF!=#REF!,1,IF(#REF!&gt;#REF!,3,IF(#REF!&lt;#REF!,0))))</f>
        <v>#REF!</v>
      </c>
      <c r="L78" s="93" t="e">
        <f>IF(#REF!&amp;#REF!="","",IF(#REF!=#REF!,1,IF(#REF!&lt;#REF!,3,IF(#REF!&gt;#REF!,0))))</f>
        <v>#REF!</v>
      </c>
      <c r="M78" s="93" t="e">
        <f>IF(#REF!&amp;#REF!="","",IF(#REF!&amp;#REF!&lt;&gt;"",1))</f>
        <v>#REF!</v>
      </c>
      <c r="N78" s="93" t="e">
        <f>IF(#REF!&amp;#REF!="","",IF(#REF!&amp;#REF!&lt;&gt;"",1))</f>
        <v>#REF!</v>
      </c>
      <c r="O78" s="93" t="e">
        <f>IF(#REF!="","",#REF!)</f>
        <v>#REF!</v>
      </c>
      <c r="P78" s="93" t="e">
        <f>IF(#REF!="","",#REF!)</f>
        <v>#REF!</v>
      </c>
      <c r="Q78" s="93" t="e">
        <f t="shared" si="6"/>
        <v>#REF!</v>
      </c>
      <c r="R78" s="93" t="e">
        <f t="shared" si="6"/>
        <v>#REF!</v>
      </c>
      <c r="S78" s="93" t="e">
        <f t="shared" si="7"/>
        <v>#REF!</v>
      </c>
      <c r="T78" s="93" t="e">
        <f t="shared" si="7"/>
        <v>#REF!</v>
      </c>
      <c r="U78" s="93" t="e">
        <f t="shared" si="8"/>
        <v>#REF!</v>
      </c>
      <c r="V78" s="93" t="e">
        <f t="shared" si="8"/>
        <v>#REF!</v>
      </c>
      <c r="W78" s="95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1:34" s="1" customFormat="1" ht="15" customHeight="1">
      <c r="A79" s="127"/>
      <c r="B79" s="189"/>
      <c r="C79" s="189"/>
      <c r="D79" s="189"/>
      <c r="E79" s="194"/>
      <c r="F79" s="189"/>
      <c r="G79" s="193"/>
      <c r="H79" s="189"/>
      <c r="I79" s="195"/>
      <c r="J79" s="99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5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1:34" s="1" customFormat="1" ht="15" customHeight="1">
      <c r="A80" s="127"/>
      <c r="B80" s="188" t="str">
        <f>BRONZE!B27</f>
        <v>J</v>
      </c>
      <c r="C80" s="188" t="str">
        <f>BRONZE!C27</f>
        <v>CH</v>
      </c>
      <c r="D80" s="188" t="str">
        <f>BRONZE!D27</f>
        <v>M</v>
      </c>
      <c r="E80" s="436" t="str">
        <f>BRONZE!E27</f>
        <v>5ª Rodada</v>
      </c>
      <c r="F80" s="437"/>
      <c r="G80" s="437"/>
      <c r="H80" s="437"/>
      <c r="I80" s="438"/>
      <c r="J80" s="99"/>
      <c r="K80" s="93" t="e">
        <f>IF(#REF!&amp;#REF!="","",IF(#REF!=#REF!,1,IF(#REF!&gt;#REF!,3,IF(#REF!&lt;#REF!,0))))</f>
        <v>#REF!</v>
      </c>
      <c r="L80" s="93" t="e">
        <f>IF(#REF!&amp;#REF!="","",IF(#REF!=#REF!,1,IF(#REF!&lt;#REF!,3,IF(#REF!&gt;#REF!,0))))</f>
        <v>#REF!</v>
      </c>
      <c r="M80" s="93" t="e">
        <f>IF(#REF!&amp;#REF!="","",IF(#REF!&amp;#REF!&lt;&gt;"",1))</f>
        <v>#REF!</v>
      </c>
      <c r="N80" s="93" t="e">
        <f>IF(#REF!&amp;#REF!="","",IF(#REF!&amp;#REF!&lt;&gt;"",1))</f>
        <v>#REF!</v>
      </c>
      <c r="O80" s="93" t="e">
        <f>IF(#REF!="","",#REF!)</f>
        <v>#REF!</v>
      </c>
      <c r="P80" s="93" t="e">
        <f>IF(#REF!="","",#REF!)</f>
        <v>#REF!</v>
      </c>
      <c r="Q80" s="93" t="e">
        <f aca="true" t="shared" si="9" ref="Q80:R83">IF(K80=3,1,0)</f>
        <v>#REF!</v>
      </c>
      <c r="R80" s="93" t="e">
        <f t="shared" si="9"/>
        <v>#REF!</v>
      </c>
      <c r="S80" s="93" t="e">
        <f aca="true" t="shared" si="10" ref="S80:T83">IF(K80=1,1,0)</f>
        <v>#REF!</v>
      </c>
      <c r="T80" s="93" t="e">
        <f t="shared" si="10"/>
        <v>#REF!</v>
      </c>
      <c r="U80" s="93" t="e">
        <f aca="true" t="shared" si="11" ref="U80:V83">IF(K80=0,1,0)</f>
        <v>#REF!</v>
      </c>
      <c r="V80" s="93" t="e">
        <f t="shared" si="11"/>
        <v>#REF!</v>
      </c>
      <c r="W80" s="95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1:34" s="1" customFormat="1" ht="15" customHeight="1">
      <c r="A81" s="127"/>
      <c r="B81" s="189" t="str">
        <f>BRONZE!B28</f>
        <v>J 13</v>
      </c>
      <c r="C81" s="189" t="str">
        <f>BRONZE!C28</f>
        <v>B</v>
      </c>
      <c r="D81" s="189" t="str">
        <f>BRONZE!D28</f>
        <v>M1</v>
      </c>
      <c r="E81" s="194" t="str">
        <f>BRONZE!E28</f>
        <v>Lígia Waki</v>
      </c>
      <c r="F81" s="189">
        <f>BRONZE!F28</f>
        <v>1</v>
      </c>
      <c r="G81" s="193" t="str">
        <f>BRONZE!G28</f>
        <v>vs</v>
      </c>
      <c r="H81" s="189">
        <f>BRONZE!H28</f>
        <v>2</v>
      </c>
      <c r="I81" s="195" t="str">
        <f>BRONZE!I28</f>
        <v>Wilson Benevides</v>
      </c>
      <c r="J81" s="99"/>
      <c r="K81" s="93" t="e">
        <f>IF(#REF!&amp;#REF!="","",IF(#REF!=#REF!,1,IF(#REF!&gt;#REF!,3,IF(#REF!&lt;#REF!,0))))</f>
        <v>#REF!</v>
      </c>
      <c r="L81" s="93" t="e">
        <f>IF(#REF!&amp;#REF!="","",IF(#REF!=#REF!,1,IF(#REF!&lt;#REF!,3,IF(#REF!&gt;#REF!,0))))</f>
        <v>#REF!</v>
      </c>
      <c r="M81" s="93" t="e">
        <f>IF(#REF!&amp;#REF!="","",IF(#REF!&amp;#REF!&lt;&gt;"",1))</f>
        <v>#REF!</v>
      </c>
      <c r="N81" s="93" t="e">
        <f>IF(#REF!&amp;#REF!="","",IF(#REF!&amp;#REF!&lt;&gt;"",1))</f>
        <v>#REF!</v>
      </c>
      <c r="O81" s="93" t="e">
        <f>IF(#REF!="","",#REF!)</f>
        <v>#REF!</v>
      </c>
      <c r="P81" s="93" t="e">
        <f>IF(#REF!="","",#REF!)</f>
        <v>#REF!</v>
      </c>
      <c r="Q81" s="93" t="e">
        <f t="shared" si="9"/>
        <v>#REF!</v>
      </c>
      <c r="R81" s="93" t="e">
        <f t="shared" si="9"/>
        <v>#REF!</v>
      </c>
      <c r="S81" s="93" t="e">
        <f t="shared" si="10"/>
        <v>#REF!</v>
      </c>
      <c r="T81" s="93" t="e">
        <f t="shared" si="10"/>
        <v>#REF!</v>
      </c>
      <c r="U81" s="93" t="e">
        <f t="shared" si="11"/>
        <v>#REF!</v>
      </c>
      <c r="V81" s="93" t="e">
        <f t="shared" si="11"/>
        <v>#REF!</v>
      </c>
      <c r="W81" s="95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1:34" s="1" customFormat="1" ht="15" customHeight="1">
      <c r="A82" s="127"/>
      <c r="B82" s="189" t="str">
        <f>BRONZE!B29</f>
        <v>J 14</v>
      </c>
      <c r="C82" s="189" t="str">
        <f>BRONZE!C29</f>
        <v>B</v>
      </c>
      <c r="D82" s="189" t="str">
        <f>BRONZE!D29</f>
        <v>M2</v>
      </c>
      <c r="E82" s="194" t="str">
        <f>BRONZE!E29</f>
        <v>Edson Fortuna</v>
      </c>
      <c r="F82" s="189">
        <f>BRONZE!F29</f>
        <v>2</v>
      </c>
      <c r="G82" s="193" t="str">
        <f>BRONZE!G29</f>
        <v>vs</v>
      </c>
      <c r="H82" s="189">
        <f>BRONZE!H29</f>
        <v>0</v>
      </c>
      <c r="I82" s="195" t="str">
        <f>BRONZE!I29</f>
        <v>João Paulo</v>
      </c>
      <c r="J82" s="99"/>
      <c r="K82" s="93" t="e">
        <f>IF(#REF!&amp;#REF!="","",IF(#REF!=#REF!,1,IF(#REF!&gt;#REF!,3,IF(#REF!&lt;#REF!,0))))</f>
        <v>#REF!</v>
      </c>
      <c r="L82" s="93" t="e">
        <f>IF(#REF!&amp;#REF!="","",IF(#REF!=#REF!,1,IF(#REF!&lt;#REF!,3,IF(#REF!&gt;#REF!,0))))</f>
        <v>#REF!</v>
      </c>
      <c r="M82" s="93" t="e">
        <f>IF(#REF!&amp;#REF!="","",IF(#REF!&amp;#REF!&lt;&gt;"",1))</f>
        <v>#REF!</v>
      </c>
      <c r="N82" s="93" t="e">
        <f>IF(#REF!&amp;#REF!="","",IF(#REF!&amp;#REF!&lt;&gt;"",1))</f>
        <v>#REF!</v>
      </c>
      <c r="O82" s="93" t="e">
        <f>IF(#REF!="","",#REF!)</f>
        <v>#REF!</v>
      </c>
      <c r="P82" s="93" t="e">
        <f>IF(#REF!="","",#REF!)</f>
        <v>#REF!</v>
      </c>
      <c r="Q82" s="93" t="e">
        <f t="shared" si="9"/>
        <v>#REF!</v>
      </c>
      <c r="R82" s="93" t="e">
        <f t="shared" si="9"/>
        <v>#REF!</v>
      </c>
      <c r="S82" s="93" t="e">
        <f t="shared" si="10"/>
        <v>#REF!</v>
      </c>
      <c r="T82" s="93" t="e">
        <f t="shared" si="10"/>
        <v>#REF!</v>
      </c>
      <c r="U82" s="93" t="e">
        <f t="shared" si="11"/>
        <v>#REF!</v>
      </c>
      <c r="V82" s="93" t="e">
        <f t="shared" si="11"/>
        <v>#REF!</v>
      </c>
      <c r="W82" s="95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1:34" s="1" customFormat="1" ht="15" customHeight="1">
      <c r="A83" s="127"/>
      <c r="B83" s="189" t="str">
        <f>BRONZE!B30</f>
        <v>J 15</v>
      </c>
      <c r="C83" s="189" t="str">
        <f>BRONZE!C30</f>
        <v>B</v>
      </c>
      <c r="D83" s="189" t="str">
        <f>BRONZE!D30</f>
        <v>M3</v>
      </c>
      <c r="E83" s="194" t="str">
        <f>BRONZE!E30</f>
        <v>Edison Júnior</v>
      </c>
      <c r="F83" s="189">
        <f>BRONZE!F30</f>
        <v>0</v>
      </c>
      <c r="G83" s="193" t="str">
        <f>BRONZE!G30</f>
        <v>vs</v>
      </c>
      <c r="H83" s="189">
        <f>BRONZE!H30</f>
        <v>3</v>
      </c>
      <c r="I83" s="195" t="str">
        <f>BRONZE!I30</f>
        <v>Luiz Guilherme</v>
      </c>
      <c r="J83" s="146"/>
      <c r="K83" s="93" t="e">
        <f>IF(#REF!&amp;#REF!="","",IF(#REF!=#REF!,1,IF(#REF!&gt;#REF!,3,IF(#REF!&lt;#REF!,0))))</f>
        <v>#REF!</v>
      </c>
      <c r="L83" s="93" t="e">
        <f>IF(#REF!&amp;#REF!="","",IF(#REF!=#REF!,1,IF(#REF!&lt;#REF!,3,IF(#REF!&gt;#REF!,0))))</f>
        <v>#REF!</v>
      </c>
      <c r="M83" s="93" t="e">
        <f>IF(#REF!&amp;#REF!="","",IF(#REF!&amp;#REF!&lt;&gt;"",1))</f>
        <v>#REF!</v>
      </c>
      <c r="N83" s="93" t="e">
        <f>IF(#REF!&amp;#REF!="","",IF(#REF!&amp;#REF!&lt;&gt;"",1))</f>
        <v>#REF!</v>
      </c>
      <c r="O83" s="93" t="e">
        <f>IF(#REF!="","",#REF!)</f>
        <v>#REF!</v>
      </c>
      <c r="P83" s="93" t="e">
        <f>IF(#REF!="","",#REF!)</f>
        <v>#REF!</v>
      </c>
      <c r="Q83" s="93" t="e">
        <f t="shared" si="9"/>
        <v>#REF!</v>
      </c>
      <c r="R83" s="93" t="e">
        <f t="shared" si="9"/>
        <v>#REF!</v>
      </c>
      <c r="S83" s="93" t="e">
        <f t="shared" si="10"/>
        <v>#REF!</v>
      </c>
      <c r="T83" s="93" t="e">
        <f t="shared" si="10"/>
        <v>#REF!</v>
      </c>
      <c r="U83" s="93" t="e">
        <f t="shared" si="11"/>
        <v>#REF!</v>
      </c>
      <c r="V83" s="93" t="e">
        <f t="shared" si="11"/>
        <v>#REF!</v>
      </c>
      <c r="W83" s="95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1:34" s="1" customFormat="1" ht="15" customHeight="1">
      <c r="A84" s="127"/>
      <c r="B84" s="189"/>
      <c r="C84" s="189"/>
      <c r="D84" s="189"/>
      <c r="E84" s="194"/>
      <c r="F84" s="189"/>
      <c r="G84" s="193"/>
      <c r="H84" s="189"/>
      <c r="I84" s="195"/>
      <c r="J84" s="51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132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1:34" s="1" customFormat="1" ht="15" customHeight="1">
      <c r="A85" s="127"/>
      <c r="B85" s="188" t="str">
        <f>BRONZE!B32</f>
        <v>J</v>
      </c>
      <c r="C85" s="188" t="str">
        <f>BRONZE!C32</f>
        <v>CH</v>
      </c>
      <c r="D85" s="188" t="str">
        <f>BRONZE!D32</f>
        <v>M</v>
      </c>
      <c r="E85" s="436" t="str">
        <f>BRONZE!E32</f>
        <v>6ª Rodada</v>
      </c>
      <c r="F85" s="437"/>
      <c r="G85" s="437"/>
      <c r="H85" s="437"/>
      <c r="I85" s="438"/>
      <c r="J85" s="51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132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1:34" s="1" customFormat="1" ht="15" customHeight="1">
      <c r="A86" s="127"/>
      <c r="B86" s="189" t="str">
        <f>BRONZE!B33</f>
        <v>J 13</v>
      </c>
      <c r="C86" s="189" t="str">
        <f>BRONZE!C33</f>
        <v>B</v>
      </c>
      <c r="D86" s="189" t="str">
        <f>BRONZE!D33</f>
        <v>M1</v>
      </c>
      <c r="E86" s="194" t="str">
        <f>BRONZE!E33</f>
        <v>João Paulo</v>
      </c>
      <c r="F86" s="189">
        <f>BRONZE!F33</f>
        <v>2</v>
      </c>
      <c r="G86" s="193" t="str">
        <f>BRONZE!G33</f>
        <v>vs</v>
      </c>
      <c r="H86" s="189">
        <f>BRONZE!H33</f>
        <v>2</v>
      </c>
      <c r="I86" s="195" t="str">
        <f>BRONZE!I33</f>
        <v>Michel Benevides</v>
      </c>
      <c r="J86" s="51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132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1:34" s="1" customFormat="1" ht="15" customHeight="1">
      <c r="A87" s="127"/>
      <c r="B87" s="189" t="str">
        <f>BRONZE!B34</f>
        <v>J 14</v>
      </c>
      <c r="C87" s="189" t="str">
        <f>BRONZE!C34</f>
        <v>B</v>
      </c>
      <c r="D87" s="189" t="str">
        <f>BRONZE!D34</f>
        <v>M2</v>
      </c>
      <c r="E87" s="194" t="str">
        <f>BRONZE!E34</f>
        <v>Wilson Benevides</v>
      </c>
      <c r="F87" s="189">
        <f>BRONZE!F34</f>
        <v>3</v>
      </c>
      <c r="G87" s="193" t="str">
        <f>BRONZE!G34</f>
        <v>vs</v>
      </c>
      <c r="H87" s="189">
        <f>BRONZE!H34</f>
        <v>0</v>
      </c>
      <c r="I87" s="195" t="str">
        <f>BRONZE!I34</f>
        <v>Edison Júnior</v>
      </c>
      <c r="J87" s="52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132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1:34" s="1" customFormat="1" ht="15" customHeight="1">
      <c r="A88" s="127"/>
      <c r="B88" s="189" t="str">
        <f>BRONZE!B35</f>
        <v>J 15</v>
      </c>
      <c r="C88" s="189" t="str">
        <f>BRONZE!C35</f>
        <v>B</v>
      </c>
      <c r="D88" s="189" t="str">
        <f>BRONZE!D35</f>
        <v>M3</v>
      </c>
      <c r="E88" s="194" t="str">
        <f>BRONZE!E35</f>
        <v>Edson Fortuna</v>
      </c>
      <c r="F88" s="189">
        <f>BRONZE!F35</f>
        <v>2</v>
      </c>
      <c r="G88" s="193" t="str">
        <f>BRONZE!G35</f>
        <v>vs</v>
      </c>
      <c r="H88" s="189">
        <f>BRONZE!H35</f>
        <v>1</v>
      </c>
      <c r="I88" s="195" t="str">
        <f>BRONZE!I35</f>
        <v>Luiz Guilherme</v>
      </c>
      <c r="J88" s="4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132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1:34" s="1" customFormat="1" ht="15" customHeight="1">
      <c r="A89" s="127"/>
      <c r="B89" s="189"/>
      <c r="C89" s="189"/>
      <c r="D89" s="189"/>
      <c r="E89" s="194"/>
      <c r="F89" s="189"/>
      <c r="G89" s="193"/>
      <c r="H89" s="189"/>
      <c r="I89" s="195"/>
      <c r="J89" s="51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32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1:34" s="1" customFormat="1" ht="15" customHeight="1">
      <c r="A90" s="127"/>
      <c r="B90" s="188" t="str">
        <f>BRONZE!B37</f>
        <v>J</v>
      </c>
      <c r="C90" s="188" t="str">
        <f>BRONZE!C37</f>
        <v>CH</v>
      </c>
      <c r="D90" s="188" t="str">
        <f>BRONZE!D37</f>
        <v>M</v>
      </c>
      <c r="E90" s="436" t="str">
        <f>BRONZE!E37</f>
        <v>7ª Rodada</v>
      </c>
      <c r="F90" s="437"/>
      <c r="G90" s="437"/>
      <c r="H90" s="437"/>
      <c r="I90" s="438"/>
      <c r="J90" s="51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132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1:34" s="1" customFormat="1" ht="15" customHeight="1">
      <c r="A91" s="127"/>
      <c r="B91" s="189" t="str">
        <f>BRONZE!B38</f>
        <v>J 13</v>
      </c>
      <c r="C91" s="189" t="str">
        <f>BRONZE!C38</f>
        <v>B</v>
      </c>
      <c r="D91" s="189" t="str">
        <f>BRONZE!D38</f>
        <v>M1</v>
      </c>
      <c r="E91" s="194" t="str">
        <f>BRONZE!E38</f>
        <v>Luiz Guilherme</v>
      </c>
      <c r="F91" s="189">
        <f>BRONZE!F38</f>
        <v>2</v>
      </c>
      <c r="G91" s="193" t="str">
        <f>BRONZE!G38</f>
        <v>vs</v>
      </c>
      <c r="H91" s="189">
        <f>BRONZE!H38</f>
        <v>2</v>
      </c>
      <c r="I91" s="195" t="str">
        <f>BRONZE!I38</f>
        <v>Lígia Waki</v>
      </c>
      <c r="J91" s="51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132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1:34" s="1" customFormat="1" ht="15" customHeight="1">
      <c r="A92" s="127"/>
      <c r="B92" s="189" t="str">
        <f>BRONZE!B39</f>
        <v>J 14</v>
      </c>
      <c r="C92" s="189" t="str">
        <f>BRONZE!C39</f>
        <v>B</v>
      </c>
      <c r="D92" s="189" t="str">
        <f>BRONZE!D39</f>
        <v>M2</v>
      </c>
      <c r="E92" s="194" t="str">
        <f>BRONZE!E39</f>
        <v>Wilson Benevides</v>
      </c>
      <c r="F92" s="189">
        <f>BRONZE!F39</f>
        <v>3</v>
      </c>
      <c r="G92" s="193" t="str">
        <f>BRONZE!G39</f>
        <v>vs</v>
      </c>
      <c r="H92" s="189">
        <f>BRONZE!H39</f>
        <v>3</v>
      </c>
      <c r="I92" s="195" t="str">
        <f>BRONZE!I39</f>
        <v>João Paulo</v>
      </c>
      <c r="J92" s="51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132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1:34" s="1" customFormat="1" ht="15" customHeight="1">
      <c r="A93" s="133"/>
      <c r="B93" s="189" t="str">
        <f>BRONZE!B40</f>
        <v>J 15</v>
      </c>
      <c r="C93" s="189" t="str">
        <f>BRONZE!C40</f>
        <v>B</v>
      </c>
      <c r="D93" s="189" t="str">
        <f>BRONZE!D40</f>
        <v>M3</v>
      </c>
      <c r="E93" s="194" t="str">
        <f>BRONZE!E40</f>
        <v>Michel Benevides</v>
      </c>
      <c r="F93" s="189">
        <f>BRONZE!F40</f>
        <v>3</v>
      </c>
      <c r="G93" s="193" t="str">
        <f>BRONZE!G40</f>
        <v>vs</v>
      </c>
      <c r="H93" s="189">
        <f>BRONZE!H40</f>
        <v>1</v>
      </c>
      <c r="I93" s="195" t="str">
        <f>BRONZE!I40</f>
        <v>Edson Fortuna</v>
      </c>
      <c r="J93" s="5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132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2:34" s="1" customFormat="1" ht="15" customHeight="1">
      <c r="B94" s="189"/>
      <c r="C94" s="189"/>
      <c r="D94" s="189"/>
      <c r="E94" s="194"/>
      <c r="F94" s="189"/>
      <c r="G94" s="193"/>
      <c r="H94" s="189"/>
      <c r="I94" s="195"/>
      <c r="J94" s="5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132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2:34" s="1" customFormat="1" ht="15" customHeight="1">
      <c r="B95" s="189"/>
      <c r="C95" s="189"/>
      <c r="D95" s="189"/>
      <c r="E95" s="194"/>
      <c r="F95" s="189"/>
      <c r="G95" s="193"/>
      <c r="H95" s="189"/>
      <c r="I95" s="195"/>
      <c r="J95" s="5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132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2:34" s="1" customFormat="1" ht="15" customHeight="1">
      <c r="B96" s="189"/>
      <c r="C96" s="189"/>
      <c r="D96" s="189"/>
      <c r="E96" s="194"/>
      <c r="F96" s="189"/>
      <c r="G96" s="193"/>
      <c r="H96" s="189"/>
      <c r="I96" s="195"/>
      <c r="J96" s="51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132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2:34" s="1" customFormat="1" ht="15" customHeight="1">
      <c r="B97" s="189"/>
      <c r="C97" s="189"/>
      <c r="D97" s="189"/>
      <c r="E97" s="194"/>
      <c r="F97" s="189"/>
      <c r="G97" s="193"/>
      <c r="H97" s="189"/>
      <c r="I97" s="195"/>
      <c r="J97" s="51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132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5"/>
      <c r="E98" s="60"/>
      <c r="F98" s="61"/>
      <c r="G98" s="61"/>
      <c r="H98" s="61"/>
      <c r="I98" s="62"/>
      <c r="J98" s="51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132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140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5"/>
      <c r="E100" s="60"/>
      <c r="F100" s="61"/>
      <c r="G100" s="61"/>
      <c r="H100" s="61"/>
      <c r="I100" s="62"/>
      <c r="J100" s="51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58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6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6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58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5"/>
      <c r="E108" s="60"/>
      <c r="F108" s="61"/>
      <c r="G108" s="61"/>
      <c r="H108" s="61"/>
      <c r="I108" s="62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4"/>
      <c r="E111" s="57"/>
      <c r="F111" s="17"/>
      <c r="G111" s="27"/>
      <c r="H111" s="17"/>
      <c r="I111" s="25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58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63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5"/>
      <c r="E116" s="60"/>
      <c r="F116" s="61"/>
      <c r="G116" s="61"/>
      <c r="H116" s="61"/>
      <c r="I116" s="62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6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4"/>
      <c r="E125" s="57"/>
      <c r="F125" s="17"/>
      <c r="G125" s="27"/>
      <c r="H125" s="17"/>
      <c r="I125" s="25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58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6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34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30"/>
      <c r="Y131" s="59"/>
      <c r="Z131" s="29"/>
      <c r="AA131" s="29"/>
      <c r="AB131" s="29"/>
      <c r="AC131" s="29"/>
      <c r="AD131" s="29"/>
      <c r="AE131" s="29"/>
      <c r="AF131" s="29"/>
      <c r="AG131" s="29"/>
      <c r="AH131" s="10"/>
    </row>
    <row r="132" spans="4:34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30"/>
      <c r="Y132" s="59"/>
      <c r="Z132" s="29"/>
      <c r="AA132" s="29"/>
      <c r="AB132" s="29"/>
      <c r="AC132" s="29"/>
      <c r="AD132" s="29"/>
      <c r="AE132" s="29"/>
      <c r="AF132" s="29"/>
      <c r="AG132" s="29"/>
      <c r="AH132" s="10"/>
    </row>
    <row r="133" spans="4:34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30"/>
      <c r="Y133" s="59"/>
      <c r="Z133" s="29"/>
      <c r="AA133" s="29"/>
      <c r="AB133" s="29"/>
      <c r="AC133" s="29"/>
      <c r="AD133" s="29"/>
      <c r="AE133" s="29"/>
      <c r="AF133" s="29"/>
      <c r="AG133" s="29"/>
      <c r="AH133" s="10"/>
    </row>
    <row r="134" spans="4:34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30"/>
      <c r="Y134" s="59"/>
      <c r="Z134" s="29"/>
      <c r="AA134" s="29"/>
      <c r="AB134" s="29"/>
      <c r="AC134" s="29"/>
      <c r="AD134" s="29"/>
      <c r="AE134" s="29"/>
      <c r="AF134" s="29"/>
      <c r="AG134" s="29"/>
      <c r="AH134" s="10"/>
    </row>
    <row r="135" spans="4:34" s="1" customFormat="1" ht="15" customHeight="1">
      <c r="D135" s="5"/>
      <c r="E135" s="60"/>
      <c r="F135" s="61"/>
      <c r="G135" s="61"/>
      <c r="H135" s="61"/>
      <c r="I135" s="62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30"/>
      <c r="Y135" s="59"/>
      <c r="Z135" s="29"/>
      <c r="AA135" s="29"/>
      <c r="AB135" s="29"/>
      <c r="AC135" s="29"/>
      <c r="AD135" s="29"/>
      <c r="AE135" s="29"/>
      <c r="AF135" s="29"/>
      <c r="AG135" s="29"/>
      <c r="AH135" s="10"/>
    </row>
    <row r="136" spans="4:34" s="1" customFormat="1" ht="15" customHeight="1">
      <c r="D136" s="4"/>
      <c r="E136" s="57"/>
      <c r="F136" s="17"/>
      <c r="G136" s="27"/>
      <c r="H136" s="17"/>
      <c r="I136" s="25"/>
      <c r="J136" s="58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30"/>
      <c r="Y136" s="59"/>
      <c r="Z136" s="29"/>
      <c r="AA136" s="29"/>
      <c r="AB136" s="29"/>
      <c r="AC136" s="29"/>
      <c r="AD136" s="29"/>
      <c r="AE136" s="29"/>
      <c r="AF136" s="29"/>
      <c r="AG136" s="29"/>
      <c r="AH136" s="10"/>
    </row>
    <row r="137" spans="4:34" s="1" customFormat="1" ht="15" customHeight="1">
      <c r="D137" s="5"/>
      <c r="E137" s="60"/>
      <c r="F137" s="61"/>
      <c r="G137" s="61"/>
      <c r="H137" s="61"/>
      <c r="I137" s="62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30"/>
      <c r="Y137" s="59"/>
      <c r="Z137" s="29"/>
      <c r="AA137" s="29"/>
      <c r="AB137" s="29"/>
      <c r="AC137" s="29"/>
      <c r="AD137" s="29"/>
      <c r="AE137" s="29"/>
      <c r="AF137" s="29"/>
      <c r="AG137" s="29"/>
      <c r="AH137" s="10"/>
    </row>
    <row r="138" spans="4:34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30"/>
      <c r="Y138" s="59"/>
      <c r="Z138" s="29"/>
      <c r="AA138" s="29"/>
      <c r="AB138" s="29"/>
      <c r="AC138" s="29"/>
      <c r="AD138" s="29"/>
      <c r="AE138" s="29"/>
      <c r="AF138" s="29"/>
      <c r="AG138" s="29"/>
      <c r="AH138" s="10"/>
    </row>
    <row r="139" spans="4:34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59"/>
      <c r="Z139" s="29"/>
      <c r="AA139" s="29"/>
      <c r="AB139" s="29"/>
      <c r="AC139" s="29"/>
      <c r="AD139" s="29"/>
      <c r="AE139" s="29"/>
      <c r="AF139" s="29"/>
      <c r="AG139" s="29"/>
      <c r="AH139" s="10"/>
    </row>
    <row r="140" spans="4:34" s="1" customFormat="1" ht="15" customHeight="1">
      <c r="D140" s="4"/>
      <c r="E140" s="57"/>
      <c r="F140" s="17"/>
      <c r="G140" s="27"/>
      <c r="H140" s="17"/>
      <c r="I140" s="25"/>
      <c r="J140" s="58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59"/>
      <c r="Z140" s="29"/>
      <c r="AA140" s="29"/>
      <c r="AB140" s="29"/>
      <c r="AC140" s="29"/>
      <c r="AD140" s="29"/>
      <c r="AE140" s="29"/>
      <c r="AF140" s="29"/>
      <c r="AG140" s="29"/>
      <c r="AH140" s="10"/>
    </row>
    <row r="141" spans="4:34" s="1" customFormat="1" ht="15" customHeight="1">
      <c r="D141" s="4"/>
      <c r="E141" s="57"/>
      <c r="F141" s="17"/>
      <c r="G141" s="27"/>
      <c r="H141" s="17"/>
      <c r="I141" s="25"/>
      <c r="J141" s="6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59"/>
      <c r="Z141" s="29"/>
      <c r="AA141" s="29"/>
      <c r="AB141" s="29"/>
      <c r="AC141" s="29"/>
      <c r="AD141" s="29"/>
      <c r="AE141" s="29"/>
      <c r="AF141" s="29"/>
      <c r="AG141" s="29"/>
      <c r="AH141" s="10"/>
    </row>
    <row r="142" spans="4:34" s="1" customFormat="1" ht="15" customHeight="1">
      <c r="D142" s="4"/>
      <c r="E142" s="57"/>
      <c r="F142" s="17"/>
      <c r="G142" s="27"/>
      <c r="H142" s="17"/>
      <c r="I142" s="25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59"/>
      <c r="Z142" s="29"/>
      <c r="AA142" s="29"/>
      <c r="AB142" s="29"/>
      <c r="AC142" s="29"/>
      <c r="AD142" s="29"/>
      <c r="AE142" s="29"/>
      <c r="AF142" s="29"/>
      <c r="AG142" s="29"/>
      <c r="AH142" s="10"/>
    </row>
    <row r="143" spans="4:34" s="1" customFormat="1" ht="15" customHeight="1">
      <c r="D143" s="5"/>
      <c r="E143" s="60"/>
      <c r="F143" s="61"/>
      <c r="G143" s="61"/>
      <c r="H143" s="61"/>
      <c r="I143" s="62"/>
      <c r="J143" s="6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59"/>
      <c r="Z143" s="29"/>
      <c r="AA143" s="29"/>
      <c r="AB143" s="29"/>
      <c r="AC143" s="29"/>
      <c r="AD143" s="29"/>
      <c r="AE143" s="29"/>
      <c r="AF143" s="29"/>
      <c r="AG143" s="29"/>
      <c r="AH143" s="10"/>
    </row>
    <row r="144" spans="4:34" s="1" customFormat="1" ht="15" customHeight="1">
      <c r="D144" s="4"/>
      <c r="E144" s="57"/>
      <c r="F144" s="17"/>
      <c r="G144" s="27"/>
      <c r="H144" s="17"/>
      <c r="I144" s="25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59"/>
      <c r="Z144" s="29"/>
      <c r="AA144" s="29"/>
      <c r="AB144" s="29"/>
      <c r="AC144" s="29"/>
      <c r="AD144" s="29"/>
      <c r="AE144" s="29"/>
      <c r="AF144" s="29"/>
      <c r="AG144" s="29"/>
      <c r="AH144" s="10"/>
    </row>
    <row r="145" spans="4:34" s="1" customFormat="1" ht="15" customHeight="1">
      <c r="D145" s="4"/>
      <c r="E145" s="57"/>
      <c r="F145" s="17"/>
      <c r="G145" s="27"/>
      <c r="H145" s="17"/>
      <c r="I145" s="25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59"/>
      <c r="Z145" s="29"/>
      <c r="AA145" s="29"/>
      <c r="AB145" s="29"/>
      <c r="AC145" s="29"/>
      <c r="AD145" s="29"/>
      <c r="AE145" s="29"/>
      <c r="AF145" s="29"/>
      <c r="AG145" s="29"/>
      <c r="AH145" s="10"/>
    </row>
    <row r="146" spans="4:34" s="1" customFormat="1" ht="15" customHeight="1">
      <c r="D146" s="4"/>
      <c r="E146" s="57"/>
      <c r="F146" s="17"/>
      <c r="G146" s="27"/>
      <c r="H146" s="17"/>
      <c r="I146" s="25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59"/>
      <c r="Z146" s="29"/>
      <c r="AA146" s="29"/>
      <c r="AB146" s="29"/>
      <c r="AC146" s="29"/>
      <c r="AD146" s="29"/>
      <c r="AE146" s="29"/>
      <c r="AF146" s="29"/>
      <c r="AG146" s="29"/>
      <c r="AH146" s="10"/>
    </row>
    <row r="147" spans="4:34" s="1" customFormat="1" ht="15" customHeight="1">
      <c r="D147" s="4"/>
      <c r="E147" s="57"/>
      <c r="F147" s="17"/>
      <c r="G147" s="27"/>
      <c r="H147" s="17"/>
      <c r="I147" s="25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59"/>
      <c r="Z147" s="29"/>
      <c r="AA147" s="29"/>
      <c r="AB147" s="29"/>
      <c r="AC147" s="29"/>
      <c r="AD147" s="29"/>
      <c r="AE147" s="29"/>
      <c r="AF147" s="29"/>
      <c r="AG147" s="29"/>
      <c r="AH147" s="10"/>
    </row>
    <row r="148" spans="4:34" s="1" customFormat="1" ht="15" customHeight="1">
      <c r="D148" s="5"/>
      <c r="E148" s="60"/>
      <c r="F148" s="61"/>
      <c r="G148" s="61"/>
      <c r="H148" s="61"/>
      <c r="I148" s="62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59"/>
      <c r="Z148" s="29"/>
      <c r="AA148" s="29"/>
      <c r="AB148" s="29"/>
      <c r="AC148" s="29"/>
      <c r="AD148" s="29"/>
      <c r="AE148" s="29"/>
      <c r="AF148" s="29"/>
      <c r="AG148" s="29"/>
      <c r="AH148" s="10"/>
    </row>
    <row r="149" spans="4:34" s="1" customFormat="1" ht="15" customHeight="1">
      <c r="D149" s="4"/>
      <c r="E149" s="57"/>
      <c r="F149" s="17"/>
      <c r="G149" s="27"/>
      <c r="H149" s="17"/>
      <c r="I149" s="25"/>
      <c r="J149" s="6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59"/>
      <c r="Z149" s="29"/>
      <c r="AA149" s="29"/>
      <c r="AB149" s="29"/>
      <c r="AC149" s="29"/>
      <c r="AD149" s="29"/>
      <c r="AE149" s="29"/>
      <c r="AF149" s="29"/>
      <c r="AG149" s="29"/>
      <c r="AH149" s="10"/>
    </row>
    <row r="150" spans="4:34" s="1" customFormat="1" ht="15" customHeight="1">
      <c r="D150" s="4"/>
      <c r="E150" s="57"/>
      <c r="F150" s="17"/>
      <c r="G150" s="27"/>
      <c r="H150" s="17"/>
      <c r="I150" s="25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59"/>
      <c r="Z150" s="29"/>
      <c r="AA150" s="29"/>
      <c r="AB150" s="29"/>
      <c r="AC150" s="29"/>
      <c r="AD150" s="29"/>
      <c r="AE150" s="29"/>
      <c r="AF150" s="29"/>
      <c r="AG150" s="29"/>
      <c r="AH150" s="10"/>
    </row>
    <row r="151" spans="4:34" s="1" customFormat="1" ht="15" customHeight="1">
      <c r="D151" s="4"/>
      <c r="E151" s="57"/>
      <c r="F151" s="17"/>
      <c r="G151" s="27"/>
      <c r="H151" s="17"/>
      <c r="I151" s="25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59"/>
      <c r="Z151" s="29"/>
      <c r="AA151" s="29"/>
      <c r="AB151" s="29"/>
      <c r="AC151" s="29"/>
      <c r="AD151" s="29"/>
      <c r="AE151" s="29"/>
      <c r="AF151" s="29"/>
      <c r="AG151" s="29"/>
      <c r="AH151" s="10"/>
    </row>
    <row r="152" spans="4:34" s="1" customFormat="1" ht="15" customHeight="1">
      <c r="D152" s="4"/>
      <c r="E152" s="57"/>
      <c r="F152" s="17"/>
      <c r="G152" s="27"/>
      <c r="H152" s="17"/>
      <c r="I152" s="25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59"/>
      <c r="Z152" s="29"/>
      <c r="AA152" s="29"/>
      <c r="AB152" s="29"/>
      <c r="AC152" s="29"/>
      <c r="AD152" s="29"/>
      <c r="AE152" s="29"/>
      <c r="AF152" s="29"/>
      <c r="AG152" s="29"/>
      <c r="AH152" s="10"/>
    </row>
    <row r="153" spans="4:34" s="1" customFormat="1" ht="15" customHeight="1">
      <c r="D153" s="4"/>
      <c r="E153" s="57"/>
      <c r="F153" s="17"/>
      <c r="G153" s="27"/>
      <c r="H153" s="17"/>
      <c r="I153" s="25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59"/>
      <c r="Z153" s="29"/>
      <c r="AA153" s="29"/>
      <c r="AB153" s="29"/>
      <c r="AC153" s="29"/>
      <c r="AD153" s="29"/>
      <c r="AE153" s="29"/>
      <c r="AF153" s="29"/>
      <c r="AG153" s="29"/>
      <c r="AH153" s="10"/>
    </row>
    <row r="154" spans="4:34" s="1" customFormat="1" ht="15" customHeight="1">
      <c r="D154" s="4"/>
      <c r="E154" s="57"/>
      <c r="F154" s="17"/>
      <c r="G154" s="27"/>
      <c r="H154" s="17"/>
      <c r="I154" s="25"/>
      <c r="J154" s="6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59"/>
      <c r="Z154" s="29"/>
      <c r="AA154" s="29"/>
      <c r="AB154" s="29"/>
      <c r="AC154" s="29"/>
      <c r="AD154" s="29"/>
      <c r="AE154" s="29"/>
      <c r="AF154" s="29"/>
      <c r="AG154" s="29"/>
      <c r="AH154" s="10"/>
    </row>
    <row r="155" spans="4:34" s="1" customFormat="1" ht="15" customHeight="1">
      <c r="D155" s="4"/>
      <c r="E155" s="57"/>
      <c r="F155" s="17"/>
      <c r="G155" s="27"/>
      <c r="H155" s="17"/>
      <c r="I155" s="25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59"/>
      <c r="Z155" s="29"/>
      <c r="AA155" s="29"/>
      <c r="AB155" s="29"/>
      <c r="AC155" s="29"/>
      <c r="AD155" s="29"/>
      <c r="AE155" s="29"/>
      <c r="AF155" s="29"/>
      <c r="AG155" s="29"/>
      <c r="AH155" s="10"/>
    </row>
    <row r="156" spans="4:34" s="1" customFormat="1" ht="15" customHeight="1">
      <c r="D156" s="4"/>
      <c r="E156" s="57"/>
      <c r="F156" s="17"/>
      <c r="G156" s="27"/>
      <c r="H156" s="17"/>
      <c r="I156" s="25"/>
      <c r="J156" s="5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3"/>
      <c r="X156" s="68"/>
      <c r="Y156" s="59"/>
      <c r="Z156" s="29"/>
      <c r="AA156" s="29"/>
      <c r="AB156" s="29"/>
      <c r="AC156" s="29"/>
      <c r="AD156" s="29"/>
      <c r="AE156" s="29"/>
      <c r="AF156" s="29"/>
      <c r="AG156" s="29"/>
      <c r="AH156" s="10"/>
    </row>
    <row r="157" spans="4:34" s="1" customFormat="1" ht="15" customHeight="1">
      <c r="D157" s="4"/>
      <c r="E157" s="57"/>
      <c r="F157" s="17"/>
      <c r="G157" s="27"/>
      <c r="H157" s="17"/>
      <c r="I157" s="25"/>
      <c r="J157" s="58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33"/>
      <c r="X157" s="68"/>
      <c r="Y157" s="59"/>
      <c r="Z157" s="29"/>
      <c r="AA157" s="29"/>
      <c r="AB157" s="29"/>
      <c r="AC157" s="29"/>
      <c r="AD157" s="29"/>
      <c r="AE157" s="29"/>
      <c r="AF157" s="29"/>
      <c r="AG157" s="29"/>
      <c r="AH157" s="10"/>
    </row>
    <row r="158" spans="4:34" s="1" customFormat="1" ht="15" customHeight="1">
      <c r="D158" s="4"/>
      <c r="E158" s="57"/>
      <c r="F158" s="17"/>
      <c r="G158" s="27"/>
      <c r="H158" s="17"/>
      <c r="I158" s="25"/>
      <c r="J158" s="58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33"/>
      <c r="X158" s="68"/>
      <c r="Y158" s="59"/>
      <c r="Z158" s="29"/>
      <c r="AA158" s="29"/>
      <c r="AB158" s="29"/>
      <c r="AC158" s="29"/>
      <c r="AD158" s="29"/>
      <c r="AE158" s="29"/>
      <c r="AF158" s="29"/>
      <c r="AG158" s="29"/>
      <c r="AH158" s="10"/>
    </row>
    <row r="159" spans="4:41" s="1" customFormat="1" ht="15" customHeight="1">
      <c r="D159" s="4"/>
      <c r="E159" s="57"/>
      <c r="F159" s="17"/>
      <c r="G159" s="27"/>
      <c r="H159" s="17"/>
      <c r="I159" s="25"/>
      <c r="J159" s="58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33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</row>
    <row r="160" spans="4:41" s="1" customFormat="1" ht="15" customHeight="1">
      <c r="D160" s="4"/>
      <c r="E160" s="57"/>
      <c r="F160" s="17"/>
      <c r="G160" s="27"/>
      <c r="H160" s="17"/>
      <c r="I160" s="25"/>
      <c r="J160" s="58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33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</row>
    <row r="161" spans="4:41" s="1" customFormat="1" ht="15" customHeight="1">
      <c r="D161" s="4"/>
      <c r="E161" s="57"/>
      <c r="F161" s="17"/>
      <c r="G161" s="27"/>
      <c r="H161" s="17"/>
      <c r="I161" s="25"/>
      <c r="J161" s="58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33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</row>
    <row r="162" spans="4:41" s="1" customFormat="1" ht="15" customHeight="1">
      <c r="D162" s="5"/>
      <c r="E162" s="60"/>
      <c r="F162" s="61"/>
      <c r="G162" s="61"/>
      <c r="H162" s="61"/>
      <c r="I162" s="62"/>
      <c r="J162" s="58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3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</row>
    <row r="163" spans="4:41" s="1" customFormat="1" ht="15" customHeight="1">
      <c r="D163" s="4"/>
      <c r="E163" s="57"/>
      <c r="F163" s="17"/>
      <c r="G163" s="27"/>
      <c r="H163" s="17"/>
      <c r="I163" s="25"/>
      <c r="J163" s="58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33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</row>
    <row r="164" spans="4:41" s="1" customFormat="1" ht="15" customHeight="1">
      <c r="D164" s="4"/>
      <c r="E164" s="57"/>
      <c r="F164" s="17"/>
      <c r="G164" s="27"/>
      <c r="H164" s="17"/>
      <c r="I164" s="25"/>
      <c r="J164" s="58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33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</row>
    <row r="165" spans="4:41" s="1" customFormat="1" ht="15" customHeight="1">
      <c r="D165" s="4"/>
      <c r="E165" s="57"/>
      <c r="F165" s="17"/>
      <c r="G165" s="27"/>
      <c r="H165" s="17"/>
      <c r="I165" s="25"/>
      <c r="J165" s="58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3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</row>
    <row r="166" spans="4:41" s="1" customFormat="1" ht="15" customHeight="1">
      <c r="D166" s="4"/>
      <c r="E166" s="57"/>
      <c r="F166" s="17"/>
      <c r="G166" s="27"/>
      <c r="H166" s="17"/>
      <c r="I166" s="25"/>
      <c r="J166" s="58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33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</row>
    <row r="167" spans="4:41" s="1" customFormat="1" ht="15" customHeight="1">
      <c r="D167" s="4"/>
      <c r="E167" s="57"/>
      <c r="F167" s="17"/>
      <c r="G167" s="27"/>
      <c r="H167" s="17"/>
      <c r="I167" s="25"/>
      <c r="J167" s="58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33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</row>
    <row r="168" spans="4:41" s="1" customFormat="1" ht="15" customHeight="1">
      <c r="D168" s="4"/>
      <c r="E168" s="57"/>
      <c r="F168" s="17"/>
      <c r="G168" s="27"/>
      <c r="H168" s="17"/>
      <c r="I168" s="25"/>
      <c r="J168" s="6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3"/>
      <c r="X168" s="68"/>
      <c r="Y168" s="69"/>
      <c r="Z168" s="70"/>
      <c r="AA168" s="70"/>
      <c r="AB168" s="70"/>
      <c r="AC168" s="70"/>
      <c r="AD168" s="70"/>
      <c r="AE168" s="70"/>
      <c r="AF168" s="70"/>
      <c r="AG168" s="70"/>
      <c r="AH168" s="11"/>
      <c r="AI168" s="12"/>
      <c r="AJ168" s="12"/>
      <c r="AK168" s="12"/>
      <c r="AL168" s="12"/>
      <c r="AM168" s="12"/>
      <c r="AN168" s="12"/>
      <c r="AO168" s="12"/>
    </row>
    <row r="169" spans="4:41" s="1" customFormat="1" ht="15" customHeight="1">
      <c r="D169" s="4"/>
      <c r="E169" s="57"/>
      <c r="F169" s="17"/>
      <c r="G169" s="27"/>
      <c r="H169" s="17"/>
      <c r="I169" s="25"/>
      <c r="J169" s="58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33"/>
      <c r="X169" s="68"/>
      <c r="Y169" s="69"/>
      <c r="Z169" s="70"/>
      <c r="AA169" s="70"/>
      <c r="AB169" s="70"/>
      <c r="AC169" s="70"/>
      <c r="AD169" s="70"/>
      <c r="AE169" s="70"/>
      <c r="AF169" s="70"/>
      <c r="AG169" s="70"/>
      <c r="AH169" s="11"/>
      <c r="AI169" s="12"/>
      <c r="AJ169" s="12"/>
      <c r="AK169" s="12"/>
      <c r="AL169" s="12"/>
      <c r="AM169" s="12"/>
      <c r="AN169" s="12"/>
      <c r="AO169" s="12"/>
    </row>
    <row r="170" spans="4:41" s="1" customFormat="1" ht="15" customHeight="1">
      <c r="D170" s="4"/>
      <c r="E170" s="57"/>
      <c r="F170" s="17"/>
      <c r="G170" s="27"/>
      <c r="H170" s="17"/>
      <c r="I170" s="25"/>
      <c r="J170" s="58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33"/>
      <c r="X170" s="68"/>
      <c r="Y170" s="69"/>
      <c r="Z170" s="70"/>
      <c r="AA170" s="70"/>
      <c r="AB170" s="70"/>
      <c r="AC170" s="70"/>
      <c r="AD170" s="70"/>
      <c r="AE170" s="70"/>
      <c r="AF170" s="70"/>
      <c r="AG170" s="70"/>
      <c r="AH170" s="11"/>
      <c r="AI170" s="12"/>
      <c r="AJ170" s="12"/>
      <c r="AK170" s="12"/>
      <c r="AL170" s="12"/>
      <c r="AM170" s="12"/>
      <c r="AN170" s="12"/>
      <c r="AO170" s="12"/>
    </row>
    <row r="171" spans="4:41" s="1" customFormat="1" ht="15" customHeight="1">
      <c r="D171" s="4"/>
      <c r="E171" s="57"/>
      <c r="F171" s="17"/>
      <c r="G171" s="27"/>
      <c r="H171" s="17"/>
      <c r="I171" s="25"/>
      <c r="J171" s="58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33"/>
      <c r="X171" s="68"/>
      <c r="Y171" s="69"/>
      <c r="Z171" s="70"/>
      <c r="AA171" s="70"/>
      <c r="AB171" s="70"/>
      <c r="AC171" s="70"/>
      <c r="AD171" s="70"/>
      <c r="AE171" s="70"/>
      <c r="AF171" s="70"/>
      <c r="AG171" s="70"/>
      <c r="AH171" s="11"/>
      <c r="AI171" s="12"/>
      <c r="AJ171" s="12"/>
      <c r="AK171" s="12"/>
      <c r="AL171" s="12"/>
      <c r="AM171" s="12"/>
      <c r="AN171" s="12"/>
      <c r="AO171" s="12"/>
    </row>
    <row r="172" spans="4:41" s="1" customFormat="1" ht="15" customHeight="1">
      <c r="D172" s="5"/>
      <c r="E172" s="60"/>
      <c r="F172" s="61"/>
      <c r="G172" s="61"/>
      <c r="H172" s="61"/>
      <c r="I172" s="62"/>
      <c r="J172" s="58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33"/>
      <c r="X172" s="68"/>
      <c r="Y172" s="69"/>
      <c r="Z172" s="70"/>
      <c r="AA172" s="70"/>
      <c r="AB172" s="70"/>
      <c r="AC172" s="70"/>
      <c r="AD172" s="70"/>
      <c r="AE172" s="70"/>
      <c r="AF172" s="70"/>
      <c r="AG172" s="70"/>
      <c r="AH172" s="11"/>
      <c r="AI172" s="12"/>
      <c r="AJ172" s="12"/>
      <c r="AK172" s="12"/>
      <c r="AL172" s="12"/>
      <c r="AM172" s="12"/>
      <c r="AN172" s="12"/>
      <c r="AO172" s="12"/>
    </row>
    <row r="173" spans="4:41" s="1" customFormat="1" ht="15" customHeight="1">
      <c r="D173" s="4"/>
      <c r="E173" s="57"/>
      <c r="F173" s="17"/>
      <c r="G173" s="27"/>
      <c r="H173" s="17"/>
      <c r="I173" s="25"/>
      <c r="J173" s="58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33"/>
      <c r="X173" s="68"/>
      <c r="Y173" s="69"/>
      <c r="Z173" s="70"/>
      <c r="AA173" s="70"/>
      <c r="AB173" s="70"/>
      <c r="AC173" s="70"/>
      <c r="AD173" s="70"/>
      <c r="AE173" s="70"/>
      <c r="AF173" s="70"/>
      <c r="AG173" s="70"/>
      <c r="AH173" s="11"/>
      <c r="AI173" s="12"/>
      <c r="AJ173" s="12"/>
      <c r="AK173" s="12"/>
      <c r="AL173" s="12"/>
      <c r="AM173" s="12"/>
      <c r="AN173" s="12"/>
      <c r="AO173" s="12"/>
    </row>
    <row r="174" spans="4:41" s="1" customFormat="1" ht="15" customHeight="1">
      <c r="D174" s="4"/>
      <c r="E174" s="57"/>
      <c r="F174" s="17"/>
      <c r="G174" s="27"/>
      <c r="H174" s="17"/>
      <c r="I174" s="25"/>
      <c r="J174" s="58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3"/>
      <c r="X174" s="68"/>
      <c r="Y174" s="69"/>
      <c r="Z174" s="70"/>
      <c r="AA174" s="70"/>
      <c r="AB174" s="70"/>
      <c r="AC174" s="70"/>
      <c r="AD174" s="70"/>
      <c r="AE174" s="70"/>
      <c r="AF174" s="70"/>
      <c r="AG174" s="70"/>
      <c r="AH174" s="11"/>
      <c r="AI174" s="12"/>
      <c r="AJ174" s="12"/>
      <c r="AK174" s="12"/>
      <c r="AL174" s="12"/>
      <c r="AM174" s="12"/>
      <c r="AN174" s="12"/>
      <c r="AO174" s="12"/>
    </row>
    <row r="175" spans="4:41" s="1" customFormat="1" ht="15" customHeight="1">
      <c r="D175" s="4"/>
      <c r="E175" s="57"/>
      <c r="F175" s="17"/>
      <c r="G175" s="27"/>
      <c r="H175" s="17"/>
      <c r="I175" s="25"/>
      <c r="J175" s="58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33"/>
      <c r="X175" s="68"/>
      <c r="Y175" s="69"/>
      <c r="Z175" s="70"/>
      <c r="AA175" s="70"/>
      <c r="AB175" s="70"/>
      <c r="AC175" s="70"/>
      <c r="AD175" s="70"/>
      <c r="AE175" s="70"/>
      <c r="AF175" s="70"/>
      <c r="AG175" s="70"/>
      <c r="AH175" s="11"/>
      <c r="AI175" s="12"/>
      <c r="AJ175" s="12"/>
      <c r="AK175" s="12"/>
      <c r="AL175" s="12"/>
      <c r="AM175" s="12"/>
      <c r="AN175" s="12"/>
      <c r="AO175" s="12"/>
    </row>
    <row r="176" spans="4:41" s="1" customFormat="1" ht="15" customHeight="1">
      <c r="D176" s="5"/>
      <c r="E176" s="60"/>
      <c r="F176" s="61"/>
      <c r="G176" s="61"/>
      <c r="H176" s="61"/>
      <c r="I176" s="62"/>
      <c r="J176" s="5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33"/>
      <c r="X176" s="68"/>
      <c r="Y176" s="69"/>
      <c r="Z176" s="70"/>
      <c r="AA176" s="70"/>
      <c r="AB176" s="70"/>
      <c r="AC176" s="70"/>
      <c r="AD176" s="70"/>
      <c r="AE176" s="70"/>
      <c r="AF176" s="70"/>
      <c r="AG176" s="70"/>
      <c r="AH176" s="11"/>
      <c r="AI176" s="12"/>
      <c r="AJ176" s="12"/>
      <c r="AK176" s="12"/>
      <c r="AL176" s="12"/>
      <c r="AM176" s="12"/>
      <c r="AN176" s="12"/>
      <c r="AO176" s="12"/>
    </row>
    <row r="177" spans="4:41" s="1" customFormat="1" ht="15" customHeight="1">
      <c r="D177" s="4"/>
      <c r="E177" s="57"/>
      <c r="F177" s="17"/>
      <c r="G177" s="27"/>
      <c r="H177" s="17"/>
      <c r="I177" s="25"/>
      <c r="J177" s="58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33"/>
      <c r="X177" s="68"/>
      <c r="Y177" s="69"/>
      <c r="Z177" s="70"/>
      <c r="AA177" s="70"/>
      <c r="AB177" s="70"/>
      <c r="AC177" s="70"/>
      <c r="AD177" s="70"/>
      <c r="AE177" s="70"/>
      <c r="AF177" s="70"/>
      <c r="AG177" s="70"/>
      <c r="AH177" s="11"/>
      <c r="AI177" s="12"/>
      <c r="AJ177" s="12"/>
      <c r="AK177" s="12"/>
      <c r="AL177" s="12"/>
      <c r="AM177" s="12"/>
      <c r="AN177" s="12"/>
      <c r="AO177" s="12"/>
    </row>
    <row r="178" spans="4:41" s="1" customFormat="1" ht="15" customHeight="1">
      <c r="D178" s="4"/>
      <c r="E178" s="57"/>
      <c r="F178" s="17"/>
      <c r="G178" s="27"/>
      <c r="H178" s="17"/>
      <c r="I178" s="25"/>
      <c r="J178" s="6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33"/>
      <c r="X178" s="68"/>
      <c r="Y178" s="69"/>
      <c r="Z178" s="70"/>
      <c r="AA178" s="70"/>
      <c r="AB178" s="70"/>
      <c r="AC178" s="70"/>
      <c r="AD178" s="70"/>
      <c r="AE178" s="70"/>
      <c r="AF178" s="70"/>
      <c r="AG178" s="70"/>
      <c r="AH178" s="11"/>
      <c r="AI178" s="12"/>
      <c r="AJ178" s="12"/>
      <c r="AK178" s="12"/>
      <c r="AL178" s="12"/>
      <c r="AM178" s="12"/>
      <c r="AN178" s="12"/>
      <c r="AO178" s="12"/>
    </row>
    <row r="179" spans="4:41" s="1" customFormat="1" ht="15" customHeight="1">
      <c r="D179" s="4"/>
      <c r="E179" s="57"/>
      <c r="F179" s="17"/>
      <c r="G179" s="27"/>
      <c r="H179" s="17"/>
      <c r="I179" s="25"/>
      <c r="J179" s="5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33"/>
      <c r="X179" s="68"/>
      <c r="Y179" s="69"/>
      <c r="Z179" s="70"/>
      <c r="AA179" s="70"/>
      <c r="AB179" s="70"/>
      <c r="AC179" s="70"/>
      <c r="AD179" s="70"/>
      <c r="AE179" s="70"/>
      <c r="AF179" s="70"/>
      <c r="AG179" s="70"/>
      <c r="AH179" s="11"/>
      <c r="AI179" s="12"/>
      <c r="AJ179" s="12"/>
      <c r="AK179" s="12"/>
      <c r="AL179" s="12"/>
      <c r="AM179" s="12"/>
      <c r="AN179" s="12"/>
      <c r="AO179" s="12"/>
    </row>
    <row r="180" spans="4:41" s="1" customFormat="1" ht="15" customHeight="1">
      <c r="D180" s="4"/>
      <c r="E180" s="57"/>
      <c r="F180" s="17"/>
      <c r="G180" s="27"/>
      <c r="H180" s="17"/>
      <c r="I180" s="25"/>
      <c r="J180" s="5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3"/>
      <c r="X180" s="68"/>
      <c r="Y180" s="69"/>
      <c r="Z180" s="70"/>
      <c r="AA180" s="70"/>
      <c r="AB180" s="70"/>
      <c r="AC180" s="70"/>
      <c r="AD180" s="70"/>
      <c r="AE180" s="70"/>
      <c r="AF180" s="70"/>
      <c r="AG180" s="70"/>
      <c r="AH180" s="11"/>
      <c r="AI180" s="12"/>
      <c r="AJ180" s="12"/>
      <c r="AK180" s="12"/>
      <c r="AL180" s="12"/>
      <c r="AM180" s="12"/>
      <c r="AN180" s="12"/>
      <c r="AO180" s="12"/>
    </row>
    <row r="181" spans="4:41" s="1" customFormat="1" ht="15" customHeight="1">
      <c r="D181" s="4"/>
      <c r="E181" s="57"/>
      <c r="F181" s="17"/>
      <c r="G181" s="27"/>
      <c r="H181" s="17"/>
      <c r="I181" s="25"/>
      <c r="J181" s="58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33"/>
      <c r="X181" s="68"/>
      <c r="Y181" s="69"/>
      <c r="Z181" s="70"/>
      <c r="AA181" s="70"/>
      <c r="AB181" s="70"/>
      <c r="AC181" s="70"/>
      <c r="AD181" s="70"/>
      <c r="AE181" s="70"/>
      <c r="AF181" s="70"/>
      <c r="AG181" s="70"/>
      <c r="AH181" s="11"/>
      <c r="AI181" s="12"/>
      <c r="AJ181" s="12"/>
      <c r="AK181" s="12"/>
      <c r="AL181" s="12"/>
      <c r="AM181" s="12"/>
      <c r="AN181" s="12"/>
      <c r="AO181" s="12"/>
    </row>
    <row r="182" spans="4:41" s="1" customFormat="1" ht="15" customHeight="1">
      <c r="D182" s="4"/>
      <c r="E182" s="57"/>
      <c r="F182" s="17"/>
      <c r="G182" s="27"/>
      <c r="H182" s="17"/>
      <c r="I182" s="25"/>
      <c r="J182" s="6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33"/>
      <c r="X182" s="68"/>
      <c r="Y182" s="69"/>
      <c r="Z182" s="70"/>
      <c r="AA182" s="70"/>
      <c r="AB182" s="70"/>
      <c r="AC182" s="70"/>
      <c r="AD182" s="70"/>
      <c r="AE182" s="70"/>
      <c r="AF182" s="70"/>
      <c r="AG182" s="70"/>
      <c r="AH182" s="11"/>
      <c r="AI182" s="12"/>
      <c r="AJ182" s="12"/>
      <c r="AK182" s="12"/>
      <c r="AL182" s="12"/>
      <c r="AM182" s="12"/>
      <c r="AN182" s="12"/>
      <c r="AO182" s="12"/>
    </row>
    <row r="183" spans="4:41" s="1" customFormat="1" ht="15" customHeight="1">
      <c r="D183" s="4"/>
      <c r="E183" s="57"/>
      <c r="F183" s="17"/>
      <c r="G183" s="27"/>
      <c r="H183" s="17"/>
      <c r="I183" s="25"/>
      <c r="J183" s="58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33"/>
      <c r="X183" s="68"/>
      <c r="Y183" s="69"/>
      <c r="Z183" s="70"/>
      <c r="AA183" s="70"/>
      <c r="AB183" s="70"/>
      <c r="AC183" s="70"/>
      <c r="AD183" s="70"/>
      <c r="AE183" s="70"/>
      <c r="AF183" s="70"/>
      <c r="AG183" s="70"/>
      <c r="AH183" s="11"/>
      <c r="AI183" s="12"/>
      <c r="AJ183" s="12"/>
      <c r="AK183" s="12"/>
      <c r="AL183" s="12"/>
      <c r="AM183" s="12"/>
      <c r="AN183" s="12"/>
      <c r="AO183" s="12"/>
    </row>
    <row r="184" spans="4:41" s="1" customFormat="1" ht="15" customHeight="1">
      <c r="D184" s="4"/>
      <c r="E184" s="57"/>
      <c r="F184" s="17"/>
      <c r="G184" s="27"/>
      <c r="H184" s="17"/>
      <c r="I184" s="25"/>
      <c r="J184" s="58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33"/>
      <c r="X184" s="68"/>
      <c r="Y184" s="69"/>
      <c r="Z184" s="70"/>
      <c r="AA184" s="70"/>
      <c r="AB184" s="70"/>
      <c r="AC184" s="70"/>
      <c r="AD184" s="70"/>
      <c r="AE184" s="70"/>
      <c r="AF184" s="70"/>
      <c r="AG184" s="70"/>
      <c r="AH184" s="11"/>
      <c r="AI184" s="12"/>
      <c r="AJ184" s="12"/>
      <c r="AK184" s="12"/>
      <c r="AL184" s="12"/>
      <c r="AM184" s="12"/>
      <c r="AN184" s="12"/>
      <c r="AO184" s="12"/>
    </row>
    <row r="185" spans="4:41" s="1" customFormat="1" ht="15" customHeight="1">
      <c r="D185" s="4"/>
      <c r="E185" s="57"/>
      <c r="F185" s="17"/>
      <c r="G185" s="27"/>
      <c r="H185" s="17"/>
      <c r="I185" s="25"/>
      <c r="J185" s="58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33"/>
      <c r="X185" s="68"/>
      <c r="Y185" s="69"/>
      <c r="Z185" s="70"/>
      <c r="AA185" s="70"/>
      <c r="AB185" s="70"/>
      <c r="AC185" s="70"/>
      <c r="AD185" s="70"/>
      <c r="AE185" s="70"/>
      <c r="AF185" s="70"/>
      <c r="AG185" s="70"/>
      <c r="AH185" s="11"/>
      <c r="AI185" s="12"/>
      <c r="AJ185" s="12"/>
      <c r="AK185" s="12"/>
      <c r="AL185" s="12"/>
      <c r="AM185" s="12"/>
      <c r="AN185" s="12"/>
      <c r="AO185" s="12"/>
    </row>
    <row r="186" spans="4:41" s="1" customFormat="1" ht="15" customHeight="1">
      <c r="D186" s="4"/>
      <c r="E186" s="57"/>
      <c r="F186" s="17"/>
      <c r="G186" s="27"/>
      <c r="H186" s="17"/>
      <c r="I186" s="25"/>
      <c r="J186" s="58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33"/>
      <c r="X186" s="68"/>
      <c r="Y186" s="69"/>
      <c r="Z186" s="70"/>
      <c r="AA186" s="70"/>
      <c r="AB186" s="70"/>
      <c r="AC186" s="70"/>
      <c r="AD186" s="70"/>
      <c r="AE186" s="70"/>
      <c r="AF186" s="70"/>
      <c r="AG186" s="70"/>
      <c r="AH186" s="11"/>
      <c r="AI186" s="12"/>
      <c r="AJ186" s="12"/>
      <c r="AK186" s="12"/>
      <c r="AL186" s="12"/>
      <c r="AM186" s="12"/>
      <c r="AN186" s="12"/>
      <c r="AO186" s="12"/>
    </row>
    <row r="187" spans="4:41" s="1" customFormat="1" ht="15" customHeight="1">
      <c r="D187" s="4"/>
      <c r="E187" s="57"/>
      <c r="F187" s="17"/>
      <c r="G187" s="27"/>
      <c r="H187" s="17"/>
      <c r="I187" s="25"/>
      <c r="J187" s="58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33"/>
      <c r="X187" s="68"/>
      <c r="Y187" s="69"/>
      <c r="Z187" s="70"/>
      <c r="AA187" s="70"/>
      <c r="AB187" s="70"/>
      <c r="AC187" s="70"/>
      <c r="AD187" s="70"/>
      <c r="AE187" s="70"/>
      <c r="AF187" s="70"/>
      <c r="AG187" s="70"/>
      <c r="AH187" s="11"/>
      <c r="AI187" s="12"/>
      <c r="AJ187" s="12"/>
      <c r="AK187" s="12"/>
      <c r="AL187" s="12"/>
      <c r="AM187" s="12"/>
      <c r="AN187" s="12"/>
      <c r="AO187" s="12"/>
    </row>
    <row r="188" spans="4:41" s="1" customFormat="1" ht="15" customHeight="1">
      <c r="D188" s="4"/>
      <c r="E188" s="57"/>
      <c r="F188" s="17"/>
      <c r="G188" s="27"/>
      <c r="H188" s="17"/>
      <c r="I188" s="25"/>
      <c r="J188" s="58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33"/>
      <c r="X188" s="68"/>
      <c r="Y188" s="69"/>
      <c r="Z188" s="70"/>
      <c r="AA188" s="70"/>
      <c r="AB188" s="70"/>
      <c r="AC188" s="70"/>
      <c r="AD188" s="70"/>
      <c r="AE188" s="70"/>
      <c r="AF188" s="70"/>
      <c r="AG188" s="70"/>
      <c r="AH188" s="11"/>
      <c r="AI188" s="12"/>
      <c r="AJ188" s="12"/>
      <c r="AK188" s="12"/>
      <c r="AL188" s="12"/>
      <c r="AM188" s="12"/>
      <c r="AN188" s="12"/>
      <c r="AO188" s="12"/>
    </row>
    <row r="189" spans="4:41" s="1" customFormat="1" ht="15" customHeight="1">
      <c r="D189" s="4"/>
      <c r="E189" s="57"/>
      <c r="F189" s="17"/>
      <c r="G189" s="27"/>
      <c r="H189" s="17"/>
      <c r="I189" s="25"/>
      <c r="J189" s="58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33"/>
      <c r="X189" s="68"/>
      <c r="Y189" s="69"/>
      <c r="Z189" s="70"/>
      <c r="AA189" s="70"/>
      <c r="AB189" s="70"/>
      <c r="AC189" s="70"/>
      <c r="AD189" s="70"/>
      <c r="AE189" s="70"/>
      <c r="AF189" s="70"/>
      <c r="AG189" s="70"/>
      <c r="AH189" s="11"/>
      <c r="AI189" s="12"/>
      <c r="AJ189" s="12"/>
      <c r="AK189" s="12"/>
      <c r="AL189" s="12"/>
      <c r="AM189" s="12"/>
      <c r="AN189" s="12"/>
      <c r="AO189" s="12"/>
    </row>
    <row r="190" spans="4:41" s="1" customFormat="1" ht="15" customHeight="1">
      <c r="D190" s="4"/>
      <c r="E190" s="57"/>
      <c r="F190" s="17"/>
      <c r="G190" s="27"/>
      <c r="H190" s="17"/>
      <c r="I190" s="25"/>
      <c r="J190" s="58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33"/>
      <c r="X190" s="68"/>
      <c r="Y190" s="69"/>
      <c r="Z190" s="70"/>
      <c r="AA190" s="70"/>
      <c r="AB190" s="70"/>
      <c r="AC190" s="70"/>
      <c r="AD190" s="70"/>
      <c r="AE190" s="70"/>
      <c r="AF190" s="70"/>
      <c r="AG190" s="70"/>
      <c r="AH190" s="11"/>
      <c r="AI190" s="12"/>
      <c r="AJ190" s="12"/>
      <c r="AK190" s="12"/>
      <c r="AL190" s="12"/>
      <c r="AM190" s="12"/>
      <c r="AN190" s="12"/>
      <c r="AO190" s="12"/>
    </row>
    <row r="191" spans="4:41" s="1" customFormat="1" ht="15" customHeight="1">
      <c r="D191" s="4"/>
      <c r="E191" s="57"/>
      <c r="F191" s="17"/>
      <c r="G191" s="27"/>
      <c r="H191" s="17"/>
      <c r="I191" s="25"/>
      <c r="J191" s="58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33"/>
      <c r="X191" s="68"/>
      <c r="Y191" s="69"/>
      <c r="Z191" s="70"/>
      <c r="AA191" s="70"/>
      <c r="AB191" s="70"/>
      <c r="AC191" s="70"/>
      <c r="AD191" s="70"/>
      <c r="AE191" s="70"/>
      <c r="AF191" s="70"/>
      <c r="AG191" s="70"/>
      <c r="AH191" s="11"/>
      <c r="AI191" s="12"/>
      <c r="AJ191" s="12"/>
      <c r="AK191" s="12"/>
      <c r="AL191" s="12"/>
      <c r="AM191" s="12"/>
      <c r="AN191" s="12"/>
      <c r="AO191" s="12"/>
    </row>
    <row r="192" spans="1:41" s="1" customFormat="1" ht="15" customHeight="1">
      <c r="A192" s="12"/>
      <c r="B192" s="12"/>
      <c r="C192" s="12"/>
      <c r="D192" s="6"/>
      <c r="E192" s="64"/>
      <c r="F192" s="65"/>
      <c r="G192" s="65"/>
      <c r="H192" s="65"/>
      <c r="I192" s="66"/>
      <c r="J192" s="58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33"/>
      <c r="X192" s="68"/>
      <c r="Y192" s="69"/>
      <c r="Z192" s="70"/>
      <c r="AA192" s="70"/>
      <c r="AB192" s="70"/>
      <c r="AC192" s="70"/>
      <c r="AD192" s="70"/>
      <c r="AE192" s="70"/>
      <c r="AF192" s="70"/>
      <c r="AG192" s="70"/>
      <c r="AH192" s="11"/>
      <c r="AI192" s="12"/>
      <c r="AJ192" s="12"/>
      <c r="AK192" s="12"/>
      <c r="AL192" s="12"/>
      <c r="AM192" s="12"/>
      <c r="AN192" s="12"/>
      <c r="AO192" s="12"/>
    </row>
    <row r="193" spans="1:41" s="1" customFormat="1" ht="15" customHeight="1">
      <c r="A193" s="12"/>
      <c r="B193" s="12"/>
      <c r="C193" s="12"/>
      <c r="D193" s="6"/>
      <c r="E193" s="64"/>
      <c r="F193" s="65"/>
      <c r="G193" s="65"/>
      <c r="H193" s="65"/>
      <c r="I193" s="66"/>
      <c r="J193" s="58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33"/>
      <c r="X193" s="68"/>
      <c r="Y193" s="69"/>
      <c r="Z193" s="70"/>
      <c r="AA193" s="70"/>
      <c r="AB193" s="70"/>
      <c r="AC193" s="70"/>
      <c r="AD193" s="70"/>
      <c r="AE193" s="70"/>
      <c r="AF193" s="70"/>
      <c r="AG193" s="70"/>
      <c r="AH193" s="11"/>
      <c r="AI193" s="12"/>
      <c r="AJ193" s="12"/>
      <c r="AK193" s="12"/>
      <c r="AL193" s="12"/>
      <c r="AM193" s="12"/>
      <c r="AN193" s="12"/>
      <c r="AO193" s="12"/>
    </row>
    <row r="194" spans="1:41" s="1" customFormat="1" ht="15" customHeight="1">
      <c r="A194" s="12"/>
      <c r="B194" s="12"/>
      <c r="C194" s="12"/>
      <c r="D194" s="6"/>
      <c r="E194" s="64"/>
      <c r="F194" s="65"/>
      <c r="G194" s="65"/>
      <c r="H194" s="65"/>
      <c r="I194" s="66"/>
      <c r="J194" s="58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33"/>
      <c r="X194" s="68"/>
      <c r="Y194" s="69"/>
      <c r="Z194" s="70"/>
      <c r="AA194" s="70"/>
      <c r="AB194" s="70"/>
      <c r="AC194" s="70"/>
      <c r="AD194" s="70"/>
      <c r="AE194" s="70"/>
      <c r="AF194" s="70"/>
      <c r="AG194" s="70"/>
      <c r="AH194" s="11"/>
      <c r="AI194" s="12"/>
      <c r="AJ194" s="12"/>
      <c r="AK194" s="12"/>
      <c r="AL194" s="12"/>
      <c r="AM194" s="12"/>
      <c r="AN194" s="12"/>
      <c r="AO194" s="12"/>
    </row>
    <row r="195" spans="1:41" s="1" customFormat="1" ht="15" customHeight="1">
      <c r="A195" s="12"/>
      <c r="B195" s="12"/>
      <c r="C195" s="12"/>
      <c r="D195" s="6"/>
      <c r="E195" s="64"/>
      <c r="F195" s="65"/>
      <c r="G195" s="65"/>
      <c r="H195" s="65"/>
      <c r="I195" s="66"/>
      <c r="J195" s="58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3"/>
      <c r="X195" s="68"/>
      <c r="Y195" s="69"/>
      <c r="Z195" s="70"/>
      <c r="AA195" s="70"/>
      <c r="AB195" s="70"/>
      <c r="AC195" s="70"/>
      <c r="AD195" s="70"/>
      <c r="AE195" s="70"/>
      <c r="AF195" s="70"/>
      <c r="AG195" s="70"/>
      <c r="AH195" s="11"/>
      <c r="AI195" s="12"/>
      <c r="AJ195" s="12"/>
      <c r="AK195" s="12"/>
      <c r="AL195" s="12"/>
      <c r="AM195" s="12"/>
      <c r="AN195" s="12"/>
      <c r="AO195" s="12"/>
    </row>
    <row r="196" spans="1:41" s="1" customFormat="1" ht="15" customHeight="1">
      <c r="A196" s="12"/>
      <c r="B196" s="12"/>
      <c r="C196" s="12"/>
      <c r="D196" s="6"/>
      <c r="E196" s="64"/>
      <c r="F196" s="65"/>
      <c r="G196" s="65"/>
      <c r="H196" s="65"/>
      <c r="I196" s="66"/>
      <c r="J196" s="58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33"/>
      <c r="X196" s="68"/>
      <c r="Y196" s="69"/>
      <c r="Z196" s="70"/>
      <c r="AA196" s="70"/>
      <c r="AB196" s="70"/>
      <c r="AC196" s="70"/>
      <c r="AD196" s="70"/>
      <c r="AE196" s="70"/>
      <c r="AF196" s="70"/>
      <c r="AG196" s="70"/>
      <c r="AH196" s="11"/>
      <c r="AI196" s="12"/>
      <c r="AJ196" s="12"/>
      <c r="AK196" s="12"/>
      <c r="AL196" s="12"/>
      <c r="AM196" s="12"/>
      <c r="AN196" s="12"/>
      <c r="AO196" s="12"/>
    </row>
    <row r="197" spans="1:41" s="1" customFormat="1" ht="15" customHeight="1">
      <c r="A197" s="12"/>
      <c r="B197" s="12"/>
      <c r="C197" s="12"/>
      <c r="D197" s="6"/>
      <c r="E197" s="64"/>
      <c r="F197" s="65"/>
      <c r="G197" s="65"/>
      <c r="H197" s="65"/>
      <c r="I197" s="66"/>
      <c r="J197" s="58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33"/>
      <c r="X197" s="68"/>
      <c r="Y197" s="69"/>
      <c r="Z197" s="70"/>
      <c r="AA197" s="70"/>
      <c r="AB197" s="70"/>
      <c r="AC197" s="70"/>
      <c r="AD197" s="70"/>
      <c r="AE197" s="70"/>
      <c r="AF197" s="70"/>
      <c r="AG197" s="70"/>
      <c r="AH197" s="11"/>
      <c r="AI197" s="12"/>
      <c r="AJ197" s="12"/>
      <c r="AK197" s="12"/>
      <c r="AL197" s="12"/>
      <c r="AM197" s="12"/>
      <c r="AN197" s="12"/>
      <c r="AO197" s="12"/>
    </row>
    <row r="198" spans="1:41" s="1" customFormat="1" ht="15" customHeight="1">
      <c r="A198" s="12"/>
      <c r="B198" s="12"/>
      <c r="C198" s="12"/>
      <c r="D198" s="6"/>
      <c r="E198" s="64"/>
      <c r="F198" s="65"/>
      <c r="G198" s="65"/>
      <c r="H198" s="65"/>
      <c r="I198" s="66"/>
      <c r="J198" s="67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8"/>
      <c r="Y198" s="69"/>
      <c r="Z198" s="70"/>
      <c r="AA198" s="70"/>
      <c r="AB198" s="70"/>
      <c r="AC198" s="70"/>
      <c r="AD198" s="70"/>
      <c r="AE198" s="70"/>
      <c r="AF198" s="70"/>
      <c r="AG198" s="70"/>
      <c r="AH198" s="11"/>
      <c r="AI198" s="12"/>
      <c r="AJ198" s="12"/>
      <c r="AK198" s="12"/>
      <c r="AL198" s="12"/>
      <c r="AM198" s="12"/>
      <c r="AN198" s="12"/>
      <c r="AO198" s="12"/>
    </row>
    <row r="199" spans="1:41" s="1" customFormat="1" ht="15" customHeight="1">
      <c r="A199" s="12"/>
      <c r="B199" s="12"/>
      <c r="C199" s="12"/>
      <c r="D199" s="6"/>
      <c r="E199" s="64"/>
      <c r="F199" s="65"/>
      <c r="G199" s="65"/>
      <c r="H199" s="65"/>
      <c r="I199" s="66"/>
      <c r="J199" s="67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8"/>
      <c r="Y199" s="69"/>
      <c r="Z199" s="70"/>
      <c r="AA199" s="70"/>
      <c r="AB199" s="70"/>
      <c r="AC199" s="70"/>
      <c r="AD199" s="70"/>
      <c r="AE199" s="70"/>
      <c r="AF199" s="70"/>
      <c r="AG199" s="70"/>
      <c r="AH199" s="11"/>
      <c r="AI199" s="12"/>
      <c r="AJ199" s="12"/>
      <c r="AK199" s="12"/>
      <c r="AL199" s="12"/>
      <c r="AM199" s="12"/>
      <c r="AN199" s="12"/>
      <c r="AO199" s="12"/>
    </row>
    <row r="200" spans="1:41" s="1" customFormat="1" ht="15" customHeight="1">
      <c r="A200" s="12"/>
      <c r="B200" s="12"/>
      <c r="C200" s="12"/>
      <c r="D200" s="6"/>
      <c r="E200" s="64"/>
      <c r="F200" s="65"/>
      <c r="G200" s="65"/>
      <c r="H200" s="65"/>
      <c r="I200" s="66"/>
      <c r="J200" s="67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8"/>
      <c r="Y200" s="69"/>
      <c r="Z200" s="70"/>
      <c r="AA200" s="70"/>
      <c r="AB200" s="70"/>
      <c r="AC200" s="70"/>
      <c r="AD200" s="70"/>
      <c r="AE200" s="70"/>
      <c r="AF200" s="70"/>
      <c r="AG200" s="70"/>
      <c r="AH200" s="11"/>
      <c r="AI200" s="12"/>
      <c r="AJ200" s="12"/>
      <c r="AK200" s="12"/>
      <c r="AL200" s="12"/>
      <c r="AM200" s="12"/>
      <c r="AN200" s="12"/>
      <c r="AO200" s="12"/>
    </row>
    <row r="201" spans="1:41" s="1" customFormat="1" ht="15" customHeight="1">
      <c r="A201" s="12"/>
      <c r="B201" s="12"/>
      <c r="C201" s="12"/>
      <c r="D201" s="6"/>
      <c r="E201" s="64"/>
      <c r="F201" s="65"/>
      <c r="G201" s="65"/>
      <c r="H201" s="65"/>
      <c r="I201" s="66"/>
      <c r="J201" s="67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8"/>
      <c r="Y201" s="69"/>
      <c r="Z201" s="70"/>
      <c r="AA201" s="70"/>
      <c r="AB201" s="70"/>
      <c r="AC201" s="70"/>
      <c r="AD201" s="70"/>
      <c r="AE201" s="70"/>
      <c r="AF201" s="70"/>
      <c r="AG201" s="70"/>
      <c r="AH201" s="11"/>
      <c r="AI201" s="12"/>
      <c r="AJ201" s="12"/>
      <c r="AK201" s="12"/>
      <c r="AL201" s="12"/>
      <c r="AM201" s="12"/>
      <c r="AN201" s="12"/>
      <c r="AO201" s="12"/>
    </row>
    <row r="202" spans="1:41" s="1" customFormat="1" ht="15" customHeight="1">
      <c r="A202" s="12"/>
      <c r="B202" s="12"/>
      <c r="C202" s="12"/>
      <c r="D202" s="6"/>
      <c r="E202" s="64"/>
      <c r="F202" s="65"/>
      <c r="G202" s="65"/>
      <c r="H202" s="65"/>
      <c r="I202" s="66"/>
      <c r="J202" s="67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8"/>
      <c r="Y202" s="69"/>
      <c r="Z202" s="70"/>
      <c r="AA202" s="70"/>
      <c r="AB202" s="70"/>
      <c r="AC202" s="70"/>
      <c r="AD202" s="70"/>
      <c r="AE202" s="70"/>
      <c r="AF202" s="70"/>
      <c r="AG202" s="70"/>
      <c r="AH202" s="11"/>
      <c r="AI202" s="12"/>
      <c r="AJ202" s="12"/>
      <c r="AK202" s="12"/>
      <c r="AL202" s="12"/>
      <c r="AM202" s="12"/>
      <c r="AN202" s="12"/>
      <c r="AO202" s="12"/>
    </row>
    <row r="203" spans="1:41" s="1" customFormat="1" ht="15" customHeight="1">
      <c r="A203" s="12"/>
      <c r="B203" s="12"/>
      <c r="C203" s="12"/>
      <c r="D203" s="6"/>
      <c r="E203" s="64"/>
      <c r="F203" s="65"/>
      <c r="G203" s="65"/>
      <c r="H203" s="65"/>
      <c r="I203" s="66"/>
      <c r="J203" s="67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8"/>
      <c r="Y203" s="69"/>
      <c r="Z203" s="70"/>
      <c r="AA203" s="70"/>
      <c r="AB203" s="70"/>
      <c r="AC203" s="70"/>
      <c r="AD203" s="70"/>
      <c r="AE203" s="70"/>
      <c r="AF203" s="70"/>
      <c r="AG203" s="70"/>
      <c r="AH203" s="11"/>
      <c r="AI203" s="12"/>
      <c r="AJ203" s="12"/>
      <c r="AK203" s="12"/>
      <c r="AL203" s="12"/>
      <c r="AM203" s="12"/>
      <c r="AN203" s="12"/>
      <c r="AO203" s="12"/>
    </row>
    <row r="204" spans="1:41" s="1" customFormat="1" ht="15" customHeight="1">
      <c r="A204" s="12"/>
      <c r="B204" s="12"/>
      <c r="C204" s="12"/>
      <c r="D204" s="6"/>
      <c r="E204" s="64"/>
      <c r="F204" s="65"/>
      <c r="G204" s="65"/>
      <c r="H204" s="65"/>
      <c r="I204" s="66"/>
      <c r="J204" s="67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8"/>
      <c r="Y204" s="69"/>
      <c r="Z204" s="70"/>
      <c r="AA204" s="70"/>
      <c r="AB204" s="70"/>
      <c r="AC204" s="70"/>
      <c r="AD204" s="70"/>
      <c r="AE204" s="70"/>
      <c r="AF204" s="70"/>
      <c r="AG204" s="70"/>
      <c r="AH204" s="11"/>
      <c r="AI204" s="12"/>
      <c r="AJ204" s="12"/>
      <c r="AK204" s="12"/>
      <c r="AL204" s="12"/>
      <c r="AM204" s="12"/>
      <c r="AN204" s="12"/>
      <c r="AO204" s="12"/>
    </row>
    <row r="205" spans="1:41" s="1" customFormat="1" ht="15" customHeight="1">
      <c r="A205" s="12"/>
      <c r="B205" s="12"/>
      <c r="C205" s="12"/>
      <c r="D205" s="6"/>
      <c r="E205" s="64"/>
      <c r="F205" s="65"/>
      <c r="G205" s="65"/>
      <c r="H205" s="65"/>
      <c r="I205" s="66"/>
      <c r="J205" s="67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8"/>
      <c r="Y205" s="69"/>
      <c r="Z205" s="70"/>
      <c r="AA205" s="70"/>
      <c r="AB205" s="70"/>
      <c r="AC205" s="70"/>
      <c r="AD205" s="70"/>
      <c r="AE205" s="70"/>
      <c r="AF205" s="70"/>
      <c r="AG205" s="70"/>
      <c r="AH205" s="11"/>
      <c r="AI205" s="12"/>
      <c r="AJ205" s="12"/>
      <c r="AK205" s="12"/>
      <c r="AL205" s="12"/>
      <c r="AM205" s="12"/>
      <c r="AN205" s="12"/>
      <c r="AO205" s="12"/>
    </row>
    <row r="206" spans="1:41" s="1" customFormat="1" ht="15" customHeight="1">
      <c r="A206" s="12"/>
      <c r="B206" s="12"/>
      <c r="C206" s="12"/>
      <c r="D206" s="6"/>
      <c r="E206" s="64"/>
      <c r="F206" s="65"/>
      <c r="G206" s="65"/>
      <c r="H206" s="65"/>
      <c r="I206" s="66"/>
      <c r="J206" s="67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8"/>
      <c r="Y206" s="69"/>
      <c r="Z206" s="70"/>
      <c r="AA206" s="70"/>
      <c r="AB206" s="70"/>
      <c r="AC206" s="70"/>
      <c r="AD206" s="70"/>
      <c r="AE206" s="70"/>
      <c r="AF206" s="70"/>
      <c r="AG206" s="70"/>
      <c r="AH206" s="11"/>
      <c r="AI206" s="12"/>
      <c r="AJ206" s="12"/>
      <c r="AK206" s="12"/>
      <c r="AL206" s="12"/>
      <c r="AM206" s="12"/>
      <c r="AN206" s="12"/>
      <c r="AO206" s="12"/>
    </row>
    <row r="207" spans="1:41" s="1" customFormat="1" ht="15" customHeight="1">
      <c r="A207" s="12"/>
      <c r="B207" s="12"/>
      <c r="C207" s="12"/>
      <c r="D207" s="6"/>
      <c r="E207" s="64"/>
      <c r="F207" s="65"/>
      <c r="G207" s="65"/>
      <c r="H207" s="65"/>
      <c r="I207" s="66"/>
      <c r="J207" s="67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8"/>
      <c r="Y207" s="69"/>
      <c r="Z207" s="70"/>
      <c r="AA207" s="70"/>
      <c r="AB207" s="70"/>
      <c r="AC207" s="70"/>
      <c r="AD207" s="70"/>
      <c r="AE207" s="70"/>
      <c r="AF207" s="70"/>
      <c r="AG207" s="70"/>
      <c r="AH207" s="11"/>
      <c r="AI207" s="12"/>
      <c r="AJ207" s="12"/>
      <c r="AK207" s="12"/>
      <c r="AL207" s="12"/>
      <c r="AM207" s="12"/>
      <c r="AN207" s="12"/>
      <c r="AO207" s="12"/>
    </row>
    <row r="208" spans="1:41" s="1" customFormat="1" ht="15" customHeight="1">
      <c r="A208" s="12"/>
      <c r="B208" s="12"/>
      <c r="C208" s="12"/>
      <c r="D208" s="6"/>
      <c r="E208" s="64"/>
      <c r="F208" s="65"/>
      <c r="G208" s="65"/>
      <c r="H208" s="65"/>
      <c r="I208" s="66"/>
      <c r="J208" s="67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8"/>
      <c r="Y208" s="69"/>
      <c r="Z208" s="70"/>
      <c r="AA208" s="70"/>
      <c r="AB208" s="70"/>
      <c r="AC208" s="70"/>
      <c r="AD208" s="70"/>
      <c r="AE208" s="70"/>
      <c r="AF208" s="70"/>
      <c r="AG208" s="70"/>
      <c r="AH208" s="11"/>
      <c r="AI208" s="12"/>
      <c r="AJ208" s="12"/>
      <c r="AK208" s="12"/>
      <c r="AL208" s="12"/>
      <c r="AM208" s="12"/>
      <c r="AN208" s="12"/>
      <c r="AO208" s="12"/>
    </row>
    <row r="209" spans="1:41" s="1" customFormat="1" ht="15" customHeight="1">
      <c r="A209" s="12"/>
      <c r="B209" s="12"/>
      <c r="C209" s="12"/>
      <c r="D209" s="6"/>
      <c r="E209" s="64"/>
      <c r="F209" s="65"/>
      <c r="G209" s="65"/>
      <c r="H209" s="65"/>
      <c r="I209" s="66"/>
      <c r="J209" s="67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8"/>
      <c r="Y209" s="69"/>
      <c r="Z209" s="70"/>
      <c r="AA209" s="70"/>
      <c r="AB209" s="70"/>
      <c r="AC209" s="70"/>
      <c r="AD209" s="70"/>
      <c r="AE209" s="70"/>
      <c r="AF209" s="70"/>
      <c r="AG209" s="70"/>
      <c r="AH209" s="11"/>
      <c r="AI209" s="12"/>
      <c r="AJ209" s="12"/>
      <c r="AK209" s="12"/>
      <c r="AL209" s="12"/>
      <c r="AM209" s="12"/>
      <c r="AN209" s="12"/>
      <c r="AO209" s="12"/>
    </row>
    <row r="210" spans="1:41" s="1" customFormat="1" ht="15" customHeight="1">
      <c r="A210" s="12"/>
      <c r="B210" s="12"/>
      <c r="C210" s="12"/>
      <c r="D210" s="6"/>
      <c r="E210" s="64"/>
      <c r="F210" s="65"/>
      <c r="G210" s="65"/>
      <c r="H210" s="65"/>
      <c r="I210" s="66"/>
      <c r="J210" s="67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8"/>
      <c r="Y210" s="69"/>
      <c r="Z210" s="70"/>
      <c r="AA210" s="70"/>
      <c r="AB210" s="70"/>
      <c r="AC210" s="70"/>
      <c r="AD210" s="70"/>
      <c r="AE210" s="70"/>
      <c r="AF210" s="70"/>
      <c r="AG210" s="70"/>
      <c r="AH210" s="11"/>
      <c r="AI210" s="12"/>
      <c r="AJ210" s="12"/>
      <c r="AK210" s="12"/>
      <c r="AL210" s="12"/>
      <c r="AM210" s="12"/>
      <c r="AN210" s="12"/>
      <c r="AO210" s="12"/>
    </row>
    <row r="211" spans="1:41" s="1" customFormat="1" ht="15" customHeight="1">
      <c r="A211" s="12"/>
      <c r="B211" s="12"/>
      <c r="C211" s="12"/>
      <c r="D211" s="6"/>
      <c r="E211" s="64"/>
      <c r="F211" s="65"/>
      <c r="G211" s="65"/>
      <c r="H211" s="65"/>
      <c r="I211" s="66"/>
      <c r="J211" s="67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8"/>
      <c r="Y211" s="69"/>
      <c r="Z211" s="70"/>
      <c r="AA211" s="70"/>
      <c r="AB211" s="70"/>
      <c r="AC211" s="70"/>
      <c r="AD211" s="70"/>
      <c r="AE211" s="70"/>
      <c r="AF211" s="70"/>
      <c r="AG211" s="70"/>
      <c r="AH211" s="11"/>
      <c r="AI211" s="12"/>
      <c r="AJ211" s="12"/>
      <c r="AK211" s="12"/>
      <c r="AL211" s="12"/>
      <c r="AM211" s="12"/>
      <c r="AN211" s="12"/>
      <c r="AO211" s="12"/>
    </row>
    <row r="212" spans="1:41" s="1" customFormat="1" ht="15" customHeight="1">
      <c r="A212" s="12"/>
      <c r="B212" s="12"/>
      <c r="C212" s="12"/>
      <c r="D212" s="6"/>
      <c r="E212" s="64"/>
      <c r="F212" s="65"/>
      <c r="G212" s="65"/>
      <c r="H212" s="65"/>
      <c r="I212" s="66"/>
      <c r="J212" s="67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8"/>
      <c r="Y212" s="69"/>
      <c r="Z212" s="70"/>
      <c r="AA212" s="70"/>
      <c r="AB212" s="70"/>
      <c r="AC212" s="70"/>
      <c r="AD212" s="70"/>
      <c r="AE212" s="70"/>
      <c r="AF212" s="70"/>
      <c r="AG212" s="70"/>
      <c r="AH212" s="11"/>
      <c r="AI212" s="12"/>
      <c r="AJ212" s="12"/>
      <c r="AK212" s="12"/>
      <c r="AL212" s="12"/>
      <c r="AM212" s="12"/>
      <c r="AN212" s="12"/>
      <c r="AO212" s="12"/>
    </row>
    <row r="213" spans="1:41" s="1" customFormat="1" ht="15" customHeight="1">
      <c r="A213" s="12"/>
      <c r="B213" s="12"/>
      <c r="C213" s="12"/>
      <c r="D213" s="6"/>
      <c r="E213" s="64"/>
      <c r="F213" s="65"/>
      <c r="G213" s="65"/>
      <c r="H213" s="65"/>
      <c r="I213" s="66"/>
      <c r="J213" s="67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8"/>
      <c r="Y213" s="69"/>
      <c r="Z213" s="70"/>
      <c r="AA213" s="70"/>
      <c r="AB213" s="70"/>
      <c r="AC213" s="70"/>
      <c r="AD213" s="70"/>
      <c r="AE213" s="70"/>
      <c r="AF213" s="70"/>
      <c r="AG213" s="70"/>
      <c r="AH213" s="11"/>
      <c r="AI213" s="12"/>
      <c r="AJ213" s="12"/>
      <c r="AK213" s="12"/>
      <c r="AL213" s="12"/>
      <c r="AM213" s="12"/>
      <c r="AN213" s="12"/>
      <c r="AO213" s="12"/>
    </row>
    <row r="214" spans="1:41" s="1" customFormat="1" ht="15" customHeight="1">
      <c r="A214" s="12"/>
      <c r="B214" s="12"/>
      <c r="C214" s="12"/>
      <c r="D214" s="6"/>
      <c r="E214" s="64"/>
      <c r="F214" s="65"/>
      <c r="G214" s="65"/>
      <c r="H214" s="65"/>
      <c r="I214" s="66"/>
      <c r="J214" s="67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8"/>
      <c r="Y214" s="69"/>
      <c r="Z214" s="70"/>
      <c r="AA214" s="70"/>
      <c r="AB214" s="70"/>
      <c r="AC214" s="70"/>
      <c r="AD214" s="70"/>
      <c r="AE214" s="70"/>
      <c r="AF214" s="70"/>
      <c r="AG214" s="70"/>
      <c r="AH214" s="11"/>
      <c r="AI214" s="12"/>
      <c r="AJ214" s="12"/>
      <c r="AK214" s="12"/>
      <c r="AL214" s="12"/>
      <c r="AM214" s="12"/>
      <c r="AN214" s="12"/>
      <c r="AO214" s="12"/>
    </row>
    <row r="215" spans="1:41" s="1" customFormat="1" ht="15" customHeight="1">
      <c r="A215" s="12"/>
      <c r="B215" s="12"/>
      <c r="C215" s="12"/>
      <c r="D215" s="6"/>
      <c r="E215" s="64"/>
      <c r="F215" s="65"/>
      <c r="G215" s="65"/>
      <c r="H215" s="65"/>
      <c r="I215" s="66"/>
      <c r="J215" s="67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8"/>
      <c r="Y215" s="69"/>
      <c r="Z215" s="70"/>
      <c r="AA215" s="70"/>
      <c r="AB215" s="70"/>
      <c r="AC215" s="70"/>
      <c r="AD215" s="70"/>
      <c r="AE215" s="70"/>
      <c r="AF215" s="70"/>
      <c r="AG215" s="70"/>
      <c r="AH215" s="11"/>
      <c r="AI215" s="12"/>
      <c r="AJ215" s="12"/>
      <c r="AK215" s="12"/>
      <c r="AL215" s="12"/>
      <c r="AM215" s="12"/>
      <c r="AN215" s="12"/>
      <c r="AO215" s="12"/>
    </row>
    <row r="216" spans="1:41" s="1" customFormat="1" ht="15" customHeight="1">
      <c r="A216" s="12"/>
      <c r="B216" s="12"/>
      <c r="C216" s="12"/>
      <c r="D216" s="6"/>
      <c r="E216" s="64"/>
      <c r="F216" s="65"/>
      <c r="G216" s="65"/>
      <c r="H216" s="65"/>
      <c r="I216" s="66"/>
      <c r="J216" s="67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8"/>
      <c r="Y216" s="69"/>
      <c r="Z216" s="70"/>
      <c r="AA216" s="70"/>
      <c r="AB216" s="70"/>
      <c r="AC216" s="70"/>
      <c r="AD216" s="70"/>
      <c r="AE216" s="70"/>
      <c r="AF216" s="70"/>
      <c r="AG216" s="70"/>
      <c r="AH216" s="11"/>
      <c r="AI216" s="12"/>
      <c r="AJ216" s="12"/>
      <c r="AK216" s="12"/>
      <c r="AL216" s="12"/>
      <c r="AM216" s="12"/>
      <c r="AN216" s="12"/>
      <c r="AO216" s="12"/>
    </row>
    <row r="217" spans="1:41" s="1" customFormat="1" ht="15" customHeight="1">
      <c r="A217" s="12"/>
      <c r="B217" s="12"/>
      <c r="C217" s="12"/>
      <c r="D217" s="6"/>
      <c r="E217" s="64"/>
      <c r="F217" s="65"/>
      <c r="G217" s="65"/>
      <c r="H217" s="65"/>
      <c r="I217" s="66"/>
      <c r="J217" s="67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8"/>
      <c r="Y217" s="69"/>
      <c r="Z217" s="70"/>
      <c r="AA217" s="70"/>
      <c r="AB217" s="70"/>
      <c r="AC217" s="70"/>
      <c r="AD217" s="70"/>
      <c r="AE217" s="70"/>
      <c r="AF217" s="70"/>
      <c r="AG217" s="70"/>
      <c r="AH217" s="11"/>
      <c r="AI217" s="12"/>
      <c r="AJ217" s="12"/>
      <c r="AK217" s="12"/>
      <c r="AL217" s="12"/>
      <c r="AM217" s="12"/>
      <c r="AN217" s="12"/>
      <c r="AO217" s="12"/>
    </row>
    <row r="218" spans="1:41" s="1" customFormat="1" ht="15" customHeight="1">
      <c r="A218" s="12"/>
      <c r="B218" s="12"/>
      <c r="C218" s="12"/>
      <c r="D218" s="6"/>
      <c r="E218" s="64"/>
      <c r="F218" s="65"/>
      <c r="G218" s="65"/>
      <c r="H218" s="65"/>
      <c r="I218" s="66"/>
      <c r="J218" s="67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8"/>
      <c r="Y218" s="69"/>
      <c r="Z218" s="70"/>
      <c r="AA218" s="70"/>
      <c r="AB218" s="70"/>
      <c r="AC218" s="70"/>
      <c r="AD218" s="70"/>
      <c r="AE218" s="70"/>
      <c r="AF218" s="70"/>
      <c r="AG218" s="70"/>
      <c r="AH218" s="11"/>
      <c r="AI218" s="12"/>
      <c r="AJ218" s="12"/>
      <c r="AK218" s="12"/>
      <c r="AL218" s="12"/>
      <c r="AM218" s="12"/>
      <c r="AN218" s="12"/>
      <c r="AO218" s="12"/>
    </row>
    <row r="219" spans="1:41" s="1" customFormat="1" ht="15" customHeight="1">
      <c r="A219" s="12"/>
      <c r="B219" s="12"/>
      <c r="C219" s="12"/>
      <c r="D219" s="6"/>
      <c r="E219" s="64"/>
      <c r="F219" s="65"/>
      <c r="G219" s="65"/>
      <c r="H219" s="65"/>
      <c r="I219" s="66"/>
      <c r="J219" s="67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8"/>
      <c r="Y219" s="69"/>
      <c r="Z219" s="70"/>
      <c r="AA219" s="70"/>
      <c r="AB219" s="70"/>
      <c r="AC219" s="70"/>
      <c r="AD219" s="70"/>
      <c r="AE219" s="70"/>
      <c r="AF219" s="70"/>
      <c r="AG219" s="70"/>
      <c r="AH219" s="11"/>
      <c r="AI219" s="12"/>
      <c r="AJ219" s="12"/>
      <c r="AK219" s="12"/>
      <c r="AL219" s="12"/>
      <c r="AM219" s="12"/>
      <c r="AN219" s="12"/>
      <c r="AO219" s="12"/>
    </row>
    <row r="220" spans="1:41" s="1" customFormat="1" ht="15" customHeight="1">
      <c r="A220" s="12"/>
      <c r="B220" s="12"/>
      <c r="C220" s="12"/>
      <c r="D220" s="6"/>
      <c r="E220" s="64"/>
      <c r="F220" s="65"/>
      <c r="G220" s="65"/>
      <c r="H220" s="65"/>
      <c r="I220" s="66"/>
      <c r="J220" s="67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8"/>
      <c r="Y220" s="69"/>
      <c r="Z220" s="70"/>
      <c r="AA220" s="70"/>
      <c r="AB220" s="70"/>
      <c r="AC220" s="70"/>
      <c r="AD220" s="70"/>
      <c r="AE220" s="70"/>
      <c r="AF220" s="70"/>
      <c r="AG220" s="70"/>
      <c r="AH220" s="11"/>
      <c r="AI220" s="12"/>
      <c r="AJ220" s="12"/>
      <c r="AK220" s="12"/>
      <c r="AL220" s="12"/>
      <c r="AM220" s="12"/>
      <c r="AN220" s="12"/>
      <c r="AO220" s="12"/>
    </row>
    <row r="221" spans="1:41" s="1" customFormat="1" ht="15" customHeight="1">
      <c r="A221" s="12"/>
      <c r="B221" s="12"/>
      <c r="C221" s="12"/>
      <c r="D221" s="6"/>
      <c r="E221" s="64"/>
      <c r="F221" s="65"/>
      <c r="G221" s="65"/>
      <c r="H221" s="65"/>
      <c r="I221" s="66"/>
      <c r="J221" s="67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8"/>
      <c r="Y221" s="69"/>
      <c r="Z221" s="70"/>
      <c r="AA221" s="70"/>
      <c r="AB221" s="70"/>
      <c r="AC221" s="70"/>
      <c r="AD221" s="70"/>
      <c r="AE221" s="70"/>
      <c r="AF221" s="70"/>
      <c r="AG221" s="70"/>
      <c r="AH221" s="11"/>
      <c r="AI221" s="12"/>
      <c r="AJ221" s="12"/>
      <c r="AK221" s="12"/>
      <c r="AL221" s="12"/>
      <c r="AM221" s="12"/>
      <c r="AN221" s="12"/>
      <c r="AO221" s="12"/>
    </row>
    <row r="222" spans="1:41" s="1" customFormat="1" ht="15" customHeight="1">
      <c r="A222" s="12"/>
      <c r="B222" s="12"/>
      <c r="C222" s="12"/>
      <c r="D222" s="6"/>
      <c r="E222" s="64"/>
      <c r="F222" s="65"/>
      <c r="G222" s="65"/>
      <c r="H222" s="65"/>
      <c r="I222" s="66"/>
      <c r="J222" s="67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8"/>
      <c r="Y222" s="69"/>
      <c r="Z222" s="70"/>
      <c r="AA222" s="70"/>
      <c r="AB222" s="70"/>
      <c r="AC222" s="70"/>
      <c r="AD222" s="70"/>
      <c r="AE222" s="70"/>
      <c r="AF222" s="70"/>
      <c r="AG222" s="70"/>
      <c r="AH222" s="11"/>
      <c r="AI222" s="12"/>
      <c r="AJ222" s="12"/>
      <c r="AK222" s="12"/>
      <c r="AL222" s="12"/>
      <c r="AM222" s="12"/>
      <c r="AN222" s="12"/>
      <c r="AO222" s="12"/>
    </row>
    <row r="223" spans="1:41" s="1" customFormat="1" ht="15" customHeight="1">
      <c r="A223" s="12"/>
      <c r="B223" s="12"/>
      <c r="C223" s="12"/>
      <c r="D223" s="6"/>
      <c r="E223" s="64"/>
      <c r="F223" s="65"/>
      <c r="G223" s="65"/>
      <c r="H223" s="65"/>
      <c r="I223" s="66"/>
      <c r="J223" s="67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8"/>
      <c r="Y223" s="69"/>
      <c r="Z223" s="70"/>
      <c r="AA223" s="70"/>
      <c r="AB223" s="70"/>
      <c r="AC223" s="70"/>
      <c r="AD223" s="70"/>
      <c r="AE223" s="70"/>
      <c r="AF223" s="70"/>
      <c r="AG223" s="70"/>
      <c r="AH223" s="11"/>
      <c r="AI223" s="12"/>
      <c r="AJ223" s="12"/>
      <c r="AK223" s="12"/>
      <c r="AL223" s="12"/>
      <c r="AM223" s="12"/>
      <c r="AN223" s="12"/>
      <c r="AO223" s="12"/>
    </row>
    <row r="224" spans="1:41" s="1" customFormat="1" ht="15" customHeight="1">
      <c r="A224" s="12"/>
      <c r="B224" s="12"/>
      <c r="C224" s="12"/>
      <c r="D224" s="6"/>
      <c r="E224" s="64"/>
      <c r="F224" s="65"/>
      <c r="G224" s="65"/>
      <c r="H224" s="65"/>
      <c r="I224" s="66"/>
      <c r="J224" s="67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8"/>
      <c r="Y224" s="69"/>
      <c r="Z224" s="70"/>
      <c r="AA224" s="70"/>
      <c r="AB224" s="70"/>
      <c r="AC224" s="70"/>
      <c r="AD224" s="70"/>
      <c r="AE224" s="70"/>
      <c r="AF224" s="70"/>
      <c r="AG224" s="70"/>
      <c r="AH224" s="11"/>
      <c r="AI224" s="12"/>
      <c r="AJ224" s="12"/>
      <c r="AK224" s="12"/>
      <c r="AL224" s="12"/>
      <c r="AM224" s="12"/>
      <c r="AN224" s="12"/>
      <c r="AO224" s="12"/>
    </row>
    <row r="225" spans="1:41" s="1" customFormat="1" ht="15" customHeight="1">
      <c r="A225" s="12"/>
      <c r="B225" s="12"/>
      <c r="C225" s="12"/>
      <c r="D225" s="6"/>
      <c r="E225" s="64"/>
      <c r="F225" s="65"/>
      <c r="G225" s="65"/>
      <c r="H225" s="65"/>
      <c r="I225" s="66"/>
      <c r="J225" s="67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8"/>
      <c r="Y225" s="69"/>
      <c r="Z225" s="70"/>
      <c r="AA225" s="70"/>
      <c r="AB225" s="70"/>
      <c r="AC225" s="70"/>
      <c r="AD225" s="70"/>
      <c r="AE225" s="70"/>
      <c r="AF225" s="70"/>
      <c r="AG225" s="70"/>
      <c r="AH225" s="11"/>
      <c r="AI225" s="12"/>
      <c r="AJ225" s="12"/>
      <c r="AK225" s="12"/>
      <c r="AL225" s="12"/>
      <c r="AM225" s="12"/>
      <c r="AN225" s="12"/>
      <c r="AO225" s="12"/>
    </row>
    <row r="226" spans="1:41" s="1" customFormat="1" ht="15" customHeight="1">
      <c r="A226" s="12"/>
      <c r="B226" s="12"/>
      <c r="C226" s="12"/>
      <c r="D226" s="6"/>
      <c r="E226" s="64"/>
      <c r="F226" s="65"/>
      <c r="G226" s="65"/>
      <c r="H226" s="65"/>
      <c r="I226" s="66"/>
      <c r="J226" s="67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8"/>
      <c r="Y226" s="69"/>
      <c r="Z226" s="70"/>
      <c r="AA226" s="70"/>
      <c r="AB226" s="70"/>
      <c r="AC226" s="70"/>
      <c r="AD226" s="70"/>
      <c r="AE226" s="70"/>
      <c r="AF226" s="70"/>
      <c r="AG226" s="70"/>
      <c r="AH226" s="11"/>
      <c r="AI226" s="12"/>
      <c r="AJ226" s="12"/>
      <c r="AK226" s="12"/>
      <c r="AL226" s="12"/>
      <c r="AM226" s="12"/>
      <c r="AN226" s="12"/>
      <c r="AO226" s="12"/>
    </row>
    <row r="227" spans="1:41" s="1" customFormat="1" ht="15" customHeight="1">
      <c r="A227" s="12"/>
      <c r="B227" s="12"/>
      <c r="C227" s="12"/>
      <c r="D227" s="6"/>
      <c r="E227" s="64"/>
      <c r="F227" s="65"/>
      <c r="G227" s="65"/>
      <c r="H227" s="65"/>
      <c r="I227" s="66"/>
      <c r="J227" s="67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8"/>
      <c r="Y227" s="69"/>
      <c r="Z227" s="70"/>
      <c r="AA227" s="70"/>
      <c r="AB227" s="70"/>
      <c r="AC227" s="70"/>
      <c r="AD227" s="70"/>
      <c r="AE227" s="70"/>
      <c r="AF227" s="70"/>
      <c r="AG227" s="70"/>
      <c r="AH227" s="11"/>
      <c r="AI227" s="12"/>
      <c r="AJ227" s="12"/>
      <c r="AK227" s="12"/>
      <c r="AL227" s="12"/>
      <c r="AM227" s="12"/>
      <c r="AN227" s="12"/>
      <c r="AO227" s="12"/>
    </row>
    <row r="228" spans="1:41" s="1" customFormat="1" ht="15" customHeight="1">
      <c r="A228" s="12"/>
      <c r="B228" s="12"/>
      <c r="C228" s="12"/>
      <c r="D228" s="6"/>
      <c r="E228" s="64"/>
      <c r="F228" s="65"/>
      <c r="G228" s="65"/>
      <c r="H228" s="65"/>
      <c r="I228" s="66"/>
      <c r="J228" s="67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8"/>
      <c r="Y228" s="69"/>
      <c r="Z228" s="70"/>
      <c r="AA228" s="70"/>
      <c r="AB228" s="70"/>
      <c r="AC228" s="70"/>
      <c r="AD228" s="70"/>
      <c r="AE228" s="70"/>
      <c r="AF228" s="70"/>
      <c r="AG228" s="70"/>
      <c r="AH228" s="11"/>
      <c r="AI228" s="12"/>
      <c r="AJ228" s="12"/>
      <c r="AK228" s="12"/>
      <c r="AL228" s="12"/>
      <c r="AM228" s="12"/>
      <c r="AN228" s="12"/>
      <c r="AO228" s="12"/>
    </row>
    <row r="229" spans="1:41" s="1" customFormat="1" ht="15" customHeight="1">
      <c r="A229" s="12"/>
      <c r="B229" s="12"/>
      <c r="C229" s="12"/>
      <c r="D229" s="6"/>
      <c r="E229" s="64"/>
      <c r="F229" s="65"/>
      <c r="G229" s="65"/>
      <c r="H229" s="65"/>
      <c r="I229" s="66"/>
      <c r="J229" s="67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8"/>
      <c r="Y229" s="69"/>
      <c r="Z229" s="70"/>
      <c r="AA229" s="70"/>
      <c r="AB229" s="70"/>
      <c r="AC229" s="70"/>
      <c r="AD229" s="70"/>
      <c r="AE229" s="70"/>
      <c r="AF229" s="70"/>
      <c r="AG229" s="70"/>
      <c r="AH229" s="11"/>
      <c r="AI229" s="12"/>
      <c r="AJ229" s="12"/>
      <c r="AK229" s="12"/>
      <c r="AL229" s="12"/>
      <c r="AM229" s="12"/>
      <c r="AN229" s="12"/>
      <c r="AO229" s="12"/>
    </row>
    <row r="230" spans="1:41" s="1" customFormat="1" ht="15" customHeight="1">
      <c r="A230" s="12"/>
      <c r="B230" s="12"/>
      <c r="C230" s="12"/>
      <c r="D230" s="6"/>
      <c r="E230" s="64"/>
      <c r="F230" s="65"/>
      <c r="G230" s="65"/>
      <c r="H230" s="65"/>
      <c r="I230" s="66"/>
      <c r="J230" s="67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8"/>
      <c r="Y230" s="69"/>
      <c r="Z230" s="70"/>
      <c r="AA230" s="70"/>
      <c r="AB230" s="70"/>
      <c r="AC230" s="70"/>
      <c r="AD230" s="70"/>
      <c r="AE230" s="70"/>
      <c r="AF230" s="70"/>
      <c r="AG230" s="70"/>
      <c r="AH230" s="11"/>
      <c r="AI230" s="12"/>
      <c r="AJ230" s="12"/>
      <c r="AK230" s="12"/>
      <c r="AL230" s="12"/>
      <c r="AM230" s="12"/>
      <c r="AN230" s="12"/>
      <c r="AO230" s="12"/>
    </row>
    <row r="231" spans="1:41" s="1" customFormat="1" ht="15" customHeight="1">
      <c r="A231" s="12"/>
      <c r="B231" s="12"/>
      <c r="C231" s="12"/>
      <c r="D231" s="6"/>
      <c r="E231" s="64"/>
      <c r="F231" s="65"/>
      <c r="G231" s="65"/>
      <c r="H231" s="65"/>
      <c r="I231" s="66"/>
      <c r="J231" s="67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8"/>
      <c r="Y231" s="69"/>
      <c r="Z231" s="70"/>
      <c r="AA231" s="70"/>
      <c r="AB231" s="70"/>
      <c r="AC231" s="70"/>
      <c r="AD231" s="70"/>
      <c r="AE231" s="70"/>
      <c r="AF231" s="70"/>
      <c r="AG231" s="70"/>
      <c r="AH231" s="11"/>
      <c r="AI231" s="12"/>
      <c r="AJ231" s="12"/>
      <c r="AK231" s="12"/>
      <c r="AL231" s="12"/>
      <c r="AM231" s="12"/>
      <c r="AN231" s="12"/>
      <c r="AO231" s="12"/>
    </row>
  </sheetData>
  <sheetProtection password="F300" sheet="1" objects="1" scenarios="1" selectLockedCells="1" selectUnlockedCells="1"/>
  <mergeCells count="17">
    <mergeCell ref="E7:G7"/>
    <mergeCell ref="A2:J2"/>
    <mergeCell ref="A3:J3"/>
    <mergeCell ref="U59:V59"/>
    <mergeCell ref="K59:L59"/>
    <mergeCell ref="M59:N59"/>
    <mergeCell ref="O59:P59"/>
    <mergeCell ref="Q59:R59"/>
    <mergeCell ref="S59:T59"/>
    <mergeCell ref="E60:I60"/>
    <mergeCell ref="E65:I65"/>
    <mergeCell ref="E70:I70"/>
    <mergeCell ref="E75:I75"/>
    <mergeCell ref="E80:I80"/>
    <mergeCell ref="E85:I85"/>
    <mergeCell ref="E90:I90"/>
    <mergeCell ref="X68:Y68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8">
    <tabColor indexed="47"/>
    <pageSetUpPr fitToPage="1"/>
  </sheetPr>
  <dimension ref="A1:U180"/>
  <sheetViews>
    <sheetView showGridLines="0" showOutlineSymbols="0" zoomScale="75" zoomScaleNormal="75" workbookViewId="0" topLeftCell="A1">
      <pane ySplit="3" topLeftCell="BM7" activePane="bottomLeft" state="frozen"/>
      <selection pane="topLeft" activeCell="A2" sqref="B2"/>
      <selection pane="bottomLeft" activeCell="S8" sqref="S8"/>
    </sheetView>
  </sheetViews>
  <sheetFormatPr defaultColWidth="9.140625" defaultRowHeight="15" customHeight="1"/>
  <cols>
    <col min="1" max="1" width="5.28125" style="68" bestFit="1" customWidth="1"/>
    <col min="2" max="2" width="26.57421875" style="69" bestFit="1" customWidth="1"/>
    <col min="3" max="9" width="4.7109375" style="70" customWidth="1"/>
    <col min="10" max="10" width="4.28125" style="70" bestFit="1" customWidth="1"/>
    <col min="11" max="11" width="9.421875" style="11" bestFit="1" customWidth="1"/>
    <col min="12" max="15" width="8.421875" style="12" bestFit="1" customWidth="1"/>
    <col min="16" max="16" width="8.8515625" style="12" customWidth="1"/>
    <col min="17" max="17" width="8.28125" style="12" bestFit="1" customWidth="1"/>
    <col min="18" max="18" width="8.140625" style="12" customWidth="1"/>
    <col min="19" max="16384" width="15.7109375" style="12" customWidth="1"/>
  </cols>
  <sheetData>
    <row r="1" spans="5:10" s="1" customFormat="1" ht="15" customHeight="1">
      <c r="E1" s="16"/>
      <c r="F1" s="17"/>
      <c r="G1" s="17"/>
      <c r="H1" s="17"/>
      <c r="I1" s="18"/>
      <c r="J1" s="19"/>
    </row>
    <row r="2" spans="1:10" s="1" customFormat="1" ht="29.2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s="1" customFormat="1" ht="62.25" customHeight="1">
      <c r="A3" s="432" t="s">
        <v>55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6" s="72" customFormat="1" ht="1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P4" s="72" t="str">
        <f>OURO!I6</f>
        <v>DATA: 21.02.2007</v>
      </c>
    </row>
    <row r="5" spans="1:18" s="72" customFormat="1" ht="15" customHeight="1">
      <c r="A5" s="353" t="str">
        <f>GERAL!X7</f>
        <v>P</v>
      </c>
      <c r="B5" s="353" t="str">
        <f>GERAL!Y7</f>
        <v>TAÇA DE OURO</v>
      </c>
      <c r="C5" s="353" t="str">
        <f>GERAL!Z7</f>
        <v>PG</v>
      </c>
      <c r="D5" s="353" t="str">
        <f>GERAL!AA7</f>
        <v>J</v>
      </c>
      <c r="E5" s="353" t="str">
        <f>GERAL!AB7</f>
        <v>V</v>
      </c>
      <c r="F5" s="353" t="str">
        <f>GERAL!AC7</f>
        <v>E</v>
      </c>
      <c r="G5" s="353" t="str">
        <f>GERAL!AD7</f>
        <v>D</v>
      </c>
      <c r="H5" s="353" t="str">
        <f>GERAL!AE7</f>
        <v>GF</v>
      </c>
      <c r="I5" s="353" t="str">
        <f>GERAL!AF7</f>
        <v>GC</v>
      </c>
      <c r="J5" s="353" t="str">
        <f>GERAL!AG7</f>
        <v>S</v>
      </c>
      <c r="K5" s="353" t="str">
        <f>GERAL!AH7</f>
        <v>Ap%</v>
      </c>
      <c r="L5" s="353" t="str">
        <f>GERAL!AI7</f>
        <v>MGF</v>
      </c>
      <c r="M5" s="353" t="str">
        <f>GERAL!AJ7</f>
        <v>MGC</v>
      </c>
      <c r="N5" s="353" t="str">
        <f>GERAL!AK7</f>
        <v>GA</v>
      </c>
      <c r="O5" s="353" t="str">
        <f>GERAL!AL7</f>
        <v>Indice</v>
      </c>
      <c r="P5" s="353" t="str">
        <f>GERAL!AM7</f>
        <v>V%</v>
      </c>
      <c r="Q5" s="353" t="str">
        <f>GERAL!AN7</f>
        <v>E%</v>
      </c>
      <c r="R5" s="353" t="str">
        <f>GERAL!AO7</f>
        <v>D%</v>
      </c>
    </row>
    <row r="6" spans="1:18" s="72" customFormat="1" ht="15" customHeight="1">
      <c r="A6" s="354">
        <f>GERAL!X8</f>
        <v>1</v>
      </c>
      <c r="B6" s="355" t="str">
        <f>GERAL!Y8</f>
        <v>Ismael Júnior</v>
      </c>
      <c r="C6" s="354">
        <f>GERAL!Z8</f>
        <v>13</v>
      </c>
      <c r="D6" s="198">
        <f>GERAL!AA8</f>
        <v>5</v>
      </c>
      <c r="E6" s="198">
        <f>GERAL!AB8</f>
        <v>4</v>
      </c>
      <c r="F6" s="198">
        <f>GERAL!AC8</f>
        <v>1</v>
      </c>
      <c r="G6" s="198">
        <f>GERAL!AD8</f>
        <v>0</v>
      </c>
      <c r="H6" s="198">
        <f>GERAL!AE8</f>
        <v>16</v>
      </c>
      <c r="I6" s="198">
        <f>GERAL!AF8</f>
        <v>7</v>
      </c>
      <c r="J6" s="198">
        <f>GERAL!AG8</f>
        <v>9</v>
      </c>
      <c r="K6" s="198">
        <f>GERAL!AH8</f>
        <v>0.8666666666666667</v>
      </c>
      <c r="L6" s="198">
        <f>GERAL!AI8</f>
        <v>3.2</v>
      </c>
      <c r="M6" s="198">
        <f>GERAL!AJ8</f>
        <v>1.4</v>
      </c>
      <c r="N6" s="198">
        <f>GERAL!AK8</f>
        <v>2.2857142857142856</v>
      </c>
      <c r="O6" s="198">
        <f>GERAL!AL8</f>
        <v>2.6</v>
      </c>
      <c r="P6" s="198">
        <f>GERAL!AM8</f>
        <v>0.8</v>
      </c>
      <c r="Q6" s="198">
        <f>GERAL!AN8</f>
        <v>0.2</v>
      </c>
      <c r="R6" s="198">
        <f>GERAL!AO8</f>
        <v>0</v>
      </c>
    </row>
    <row r="7" spans="1:18" s="72" customFormat="1" ht="15" customHeight="1">
      <c r="A7" s="354">
        <f>GERAL!X9</f>
        <v>2</v>
      </c>
      <c r="B7" s="355" t="str">
        <f>GERAL!Y9</f>
        <v>Luigi Bauducci</v>
      </c>
      <c r="C7" s="354">
        <f>GERAL!Z9</f>
        <v>10</v>
      </c>
      <c r="D7" s="198">
        <f>GERAL!AA9</f>
        <v>5</v>
      </c>
      <c r="E7" s="198">
        <f>GERAL!AB9</f>
        <v>3</v>
      </c>
      <c r="F7" s="198">
        <f>GERAL!AC9</f>
        <v>1</v>
      </c>
      <c r="G7" s="198">
        <f>GERAL!AD9</f>
        <v>1</v>
      </c>
      <c r="H7" s="198">
        <f>GERAL!AE9</f>
        <v>10</v>
      </c>
      <c r="I7" s="198">
        <f>GERAL!AF9</f>
        <v>5</v>
      </c>
      <c r="J7" s="198">
        <f>GERAL!AG9</f>
        <v>5</v>
      </c>
      <c r="K7" s="198">
        <f>GERAL!AH9</f>
        <v>0.6666666666666666</v>
      </c>
      <c r="L7" s="198">
        <f>GERAL!AI9</f>
        <v>2</v>
      </c>
      <c r="M7" s="198">
        <f>GERAL!AJ9</f>
        <v>1</v>
      </c>
      <c r="N7" s="198">
        <f>GERAL!AK9</f>
        <v>2</v>
      </c>
      <c r="O7" s="198">
        <f>GERAL!AL9</f>
        <v>2</v>
      </c>
      <c r="P7" s="198">
        <f>GERAL!AM9</f>
        <v>0.6</v>
      </c>
      <c r="Q7" s="198">
        <f>GERAL!AN9</f>
        <v>0.2</v>
      </c>
      <c r="R7" s="198">
        <f>GERAL!AO9</f>
        <v>0.2</v>
      </c>
    </row>
    <row r="8" spans="1:18" s="72" customFormat="1" ht="15" customHeight="1">
      <c r="A8" s="354">
        <f>GERAL!X10</f>
        <v>3</v>
      </c>
      <c r="B8" s="355" t="str">
        <f>GERAL!Y10</f>
        <v>Márcio Costa</v>
      </c>
      <c r="C8" s="354">
        <f>GERAL!Z10</f>
        <v>8</v>
      </c>
      <c r="D8" s="198">
        <f>GERAL!AA10</f>
        <v>5</v>
      </c>
      <c r="E8" s="198">
        <f>GERAL!AB10</f>
        <v>2</v>
      </c>
      <c r="F8" s="198">
        <f>GERAL!AC10</f>
        <v>2</v>
      </c>
      <c r="G8" s="198">
        <f>GERAL!AD10</f>
        <v>1</v>
      </c>
      <c r="H8" s="198">
        <f>GERAL!AE10</f>
        <v>11</v>
      </c>
      <c r="I8" s="198">
        <f>GERAL!AF10</f>
        <v>8</v>
      </c>
      <c r="J8" s="198">
        <f>GERAL!AG10</f>
        <v>3</v>
      </c>
      <c r="K8" s="198">
        <f>GERAL!AH10</f>
        <v>0.5333333333333333</v>
      </c>
      <c r="L8" s="198">
        <f>GERAL!AI10</f>
        <v>2.2</v>
      </c>
      <c r="M8" s="198">
        <f>GERAL!AJ10</f>
        <v>1.6</v>
      </c>
      <c r="N8" s="198">
        <f>GERAL!AK10</f>
        <v>1.375</v>
      </c>
      <c r="O8" s="198">
        <f>GERAL!AL10</f>
        <v>1.6</v>
      </c>
      <c r="P8" s="198">
        <f>GERAL!AM10</f>
        <v>0.4</v>
      </c>
      <c r="Q8" s="198">
        <f>GERAL!AN10</f>
        <v>0.4</v>
      </c>
      <c r="R8" s="198">
        <f>GERAL!AO10</f>
        <v>0.2</v>
      </c>
    </row>
    <row r="9" spans="1:18" s="72" customFormat="1" ht="15" customHeight="1">
      <c r="A9" s="354">
        <f>GERAL!X11</f>
        <v>4</v>
      </c>
      <c r="B9" s="355" t="str">
        <f>GERAL!Y11</f>
        <v>André Stancatti</v>
      </c>
      <c r="C9" s="354">
        <f>GERAL!Z11</f>
        <v>8</v>
      </c>
      <c r="D9" s="198">
        <f>GERAL!AA11</f>
        <v>5</v>
      </c>
      <c r="E9" s="198">
        <f>GERAL!AB11</f>
        <v>2</v>
      </c>
      <c r="F9" s="198">
        <f>GERAL!AC11</f>
        <v>2</v>
      </c>
      <c r="G9" s="198">
        <f>GERAL!AD11</f>
        <v>1</v>
      </c>
      <c r="H9" s="198">
        <f>GERAL!AE11</f>
        <v>10</v>
      </c>
      <c r="I9" s="198">
        <f>GERAL!AF11</f>
        <v>7</v>
      </c>
      <c r="J9" s="198">
        <f>GERAL!AG11</f>
        <v>3</v>
      </c>
      <c r="K9" s="198">
        <f>GERAL!AH11</f>
        <v>0.5333333333333333</v>
      </c>
      <c r="L9" s="198">
        <f>GERAL!AI11</f>
        <v>2</v>
      </c>
      <c r="M9" s="198">
        <f>GERAL!AJ11</f>
        <v>1.4</v>
      </c>
      <c r="N9" s="198">
        <f>GERAL!AK11</f>
        <v>1.4285714285714286</v>
      </c>
      <c r="O9" s="198">
        <f>GERAL!AL11</f>
        <v>1.6</v>
      </c>
      <c r="P9" s="198">
        <f>GERAL!AM11</f>
        <v>0.4</v>
      </c>
      <c r="Q9" s="198">
        <f>GERAL!AN11</f>
        <v>0.4</v>
      </c>
      <c r="R9" s="198">
        <f>GERAL!AO11</f>
        <v>0.2</v>
      </c>
    </row>
    <row r="10" spans="1:18" s="72" customFormat="1" ht="15" customHeight="1">
      <c r="A10" s="354">
        <f>GERAL!X12</f>
        <v>5</v>
      </c>
      <c r="B10" s="355" t="str">
        <f>GERAL!Y12</f>
        <v>Celso Subirá</v>
      </c>
      <c r="C10" s="354">
        <f>GERAL!Z12</f>
        <v>3</v>
      </c>
      <c r="D10" s="198">
        <f>GERAL!AA12</f>
        <v>5</v>
      </c>
      <c r="E10" s="198">
        <f>GERAL!AB12</f>
        <v>1</v>
      </c>
      <c r="F10" s="198">
        <f>GERAL!AC12</f>
        <v>0</v>
      </c>
      <c r="G10" s="198">
        <f>GERAL!AD12</f>
        <v>4</v>
      </c>
      <c r="H10" s="198">
        <f>GERAL!AE12</f>
        <v>7</v>
      </c>
      <c r="I10" s="198">
        <f>GERAL!AF12</f>
        <v>12</v>
      </c>
      <c r="J10" s="198">
        <f>GERAL!AG12</f>
        <v>-5</v>
      </c>
      <c r="K10" s="198">
        <f>GERAL!AH12</f>
        <v>0.2</v>
      </c>
      <c r="L10" s="198">
        <f>GERAL!AI12</f>
        <v>1.4</v>
      </c>
      <c r="M10" s="198">
        <f>GERAL!AJ12</f>
        <v>2.4</v>
      </c>
      <c r="N10" s="198">
        <f>GERAL!AK12</f>
        <v>0.5833333333333334</v>
      </c>
      <c r="O10" s="198">
        <f>GERAL!AL12</f>
        <v>0.6</v>
      </c>
      <c r="P10" s="198">
        <f>GERAL!AM12</f>
        <v>0.2</v>
      </c>
      <c r="Q10" s="198">
        <f>GERAL!AN12</f>
        <v>0</v>
      </c>
      <c r="R10" s="198">
        <f>GERAL!AO12</f>
        <v>0.8</v>
      </c>
    </row>
    <row r="11" spans="1:18" s="72" customFormat="1" ht="15" customHeight="1">
      <c r="A11" s="354">
        <f>GERAL!X13</f>
        <v>6</v>
      </c>
      <c r="B11" s="355" t="str">
        <f>GERAL!Y13</f>
        <v>Gustavo Arcolini</v>
      </c>
      <c r="C11" s="354">
        <f>GERAL!Z13</f>
        <v>0</v>
      </c>
      <c r="D11" s="198">
        <f>GERAL!AA13</f>
        <v>5</v>
      </c>
      <c r="E11" s="198">
        <f>GERAL!AB13</f>
        <v>0</v>
      </c>
      <c r="F11" s="198">
        <f>GERAL!AC13</f>
        <v>0</v>
      </c>
      <c r="G11" s="198">
        <f>GERAL!AD13</f>
        <v>5</v>
      </c>
      <c r="H11" s="198">
        <f>GERAL!AE13</f>
        <v>0</v>
      </c>
      <c r="I11" s="198">
        <f>GERAL!AF13</f>
        <v>15</v>
      </c>
      <c r="J11" s="198">
        <f>GERAL!AG13</f>
        <v>-15</v>
      </c>
      <c r="K11" s="198">
        <f>GERAL!AH13</f>
        <v>0</v>
      </c>
      <c r="L11" s="198">
        <f>GERAL!AI13</f>
        <v>0</v>
      </c>
      <c r="M11" s="198">
        <f>GERAL!AJ13</f>
        <v>3</v>
      </c>
      <c r="N11" s="198">
        <f>GERAL!AK13</f>
        <v>0</v>
      </c>
      <c r="O11" s="198">
        <f>GERAL!AL13</f>
        <v>0</v>
      </c>
      <c r="P11" s="198">
        <f>GERAL!AM13</f>
        <v>0</v>
      </c>
      <c r="Q11" s="198">
        <f>GERAL!AN13</f>
        <v>0</v>
      </c>
      <c r="R11" s="198">
        <f>GERAL!AO13</f>
        <v>1</v>
      </c>
    </row>
    <row r="12" spans="1:18" s="72" customFormat="1" ht="15" customHeight="1">
      <c r="A12" s="156"/>
      <c r="B12" s="157"/>
      <c r="C12" s="317"/>
      <c r="D12" s="318"/>
      <c r="E12" s="318"/>
      <c r="F12" s="318"/>
      <c r="G12" s="318"/>
      <c r="H12" s="318"/>
      <c r="I12" s="318"/>
      <c r="J12" s="318"/>
      <c r="K12" s="319"/>
      <c r="L12" s="320"/>
      <c r="M12" s="320"/>
      <c r="N12" s="320"/>
      <c r="O12" s="320"/>
      <c r="P12" s="319"/>
      <c r="Q12" s="319"/>
      <c r="R12" s="319"/>
    </row>
    <row r="13" spans="1:18" s="72" customFormat="1" ht="15" customHeight="1">
      <c r="A13" s="156"/>
      <c r="B13" s="157"/>
      <c r="C13" s="317"/>
      <c r="D13" s="318"/>
      <c r="E13" s="318"/>
      <c r="F13" s="318"/>
      <c r="G13" s="318"/>
      <c r="H13" s="318"/>
      <c r="I13" s="318"/>
      <c r="J13" s="318"/>
      <c r="K13" s="319"/>
      <c r="L13" s="320"/>
      <c r="M13" s="320"/>
      <c r="N13" s="320"/>
      <c r="O13" s="320"/>
      <c r="P13" s="319"/>
      <c r="Q13" s="319"/>
      <c r="R13" s="319"/>
    </row>
    <row r="14" spans="1:18" s="72" customFormat="1" ht="15" customHeight="1">
      <c r="A14" s="356" t="str">
        <f>GERAL!X34</f>
        <v>P</v>
      </c>
      <c r="B14" s="356" t="str">
        <f>GERAL!Y34</f>
        <v>TAÇA DE PRATA</v>
      </c>
      <c r="C14" s="356" t="str">
        <f>GERAL!Z34</f>
        <v>PG</v>
      </c>
      <c r="D14" s="356" t="str">
        <f>GERAL!AA34</f>
        <v>J</v>
      </c>
      <c r="E14" s="356" t="str">
        <f>GERAL!AB34</f>
        <v>V</v>
      </c>
      <c r="F14" s="356" t="str">
        <f>GERAL!AC34</f>
        <v>E</v>
      </c>
      <c r="G14" s="356" t="str">
        <f>GERAL!AD34</f>
        <v>D</v>
      </c>
      <c r="H14" s="356" t="str">
        <f>GERAL!AE34</f>
        <v>GF</v>
      </c>
      <c r="I14" s="356" t="str">
        <f>GERAL!AF34</f>
        <v>GC</v>
      </c>
      <c r="J14" s="356" t="str">
        <f>GERAL!AG34</f>
        <v>S</v>
      </c>
      <c r="K14" s="356" t="str">
        <f>GERAL!AH34</f>
        <v>Ap%</v>
      </c>
      <c r="L14" s="356" t="str">
        <f>GERAL!AI34</f>
        <v>MGF</v>
      </c>
      <c r="M14" s="356" t="str">
        <f>GERAL!AJ34</f>
        <v>MGC</v>
      </c>
      <c r="N14" s="356" t="str">
        <f>GERAL!AK34</f>
        <v>GA</v>
      </c>
      <c r="O14" s="356" t="str">
        <f>GERAL!AL34</f>
        <v>Indice</v>
      </c>
      <c r="P14" s="356" t="str">
        <f>GERAL!AM34</f>
        <v>V%</v>
      </c>
      <c r="Q14" s="356" t="str">
        <f>GERAL!AN34</f>
        <v>E%</v>
      </c>
      <c r="R14" s="356" t="str">
        <f>GERAL!AO34</f>
        <v>D%</v>
      </c>
    </row>
    <row r="15" spans="1:18" s="72" customFormat="1" ht="15" customHeight="1">
      <c r="A15" s="199">
        <f>GERAL!X35</f>
        <v>1</v>
      </c>
      <c r="B15" s="147" t="str">
        <f>GERAL!Y35</f>
        <v>Cristiano Paffrath</v>
      </c>
      <c r="C15" s="199">
        <f>GERAL!Z35</f>
        <v>15</v>
      </c>
      <c r="D15" s="357">
        <f>GERAL!AA35</f>
        <v>5</v>
      </c>
      <c r="E15" s="357">
        <f>GERAL!AB35</f>
        <v>5</v>
      </c>
      <c r="F15" s="357">
        <f>GERAL!AC35</f>
        <v>0</v>
      </c>
      <c r="G15" s="357">
        <f>GERAL!AD35</f>
        <v>0</v>
      </c>
      <c r="H15" s="357">
        <f>GERAL!AE35</f>
        <v>21</v>
      </c>
      <c r="I15" s="357">
        <f>GERAL!AF35</f>
        <v>4</v>
      </c>
      <c r="J15" s="357">
        <f>GERAL!AG35</f>
        <v>17</v>
      </c>
      <c r="K15" s="357">
        <f>GERAL!AH35</f>
        <v>1</v>
      </c>
      <c r="L15" s="357">
        <f>GERAL!AI35</f>
        <v>4.2</v>
      </c>
      <c r="M15" s="357">
        <f>GERAL!AJ35</f>
        <v>0.8</v>
      </c>
      <c r="N15" s="357">
        <f>GERAL!AK35</f>
        <v>5.25</v>
      </c>
      <c r="O15" s="357">
        <f>GERAL!AL35</f>
        <v>3</v>
      </c>
      <c r="P15" s="357">
        <f>GERAL!AM35</f>
        <v>1</v>
      </c>
      <c r="Q15" s="357">
        <f>GERAL!AN35</f>
        <v>0</v>
      </c>
      <c r="R15" s="357">
        <f>GERAL!AO35</f>
        <v>0</v>
      </c>
    </row>
    <row r="16" spans="1:18" s="72" customFormat="1" ht="15" customHeight="1">
      <c r="A16" s="199">
        <f>GERAL!X36</f>
        <v>2</v>
      </c>
      <c r="B16" s="147" t="str">
        <f>GERAL!Y36</f>
        <v>Ricardo Nardy</v>
      </c>
      <c r="C16" s="199">
        <f>GERAL!Z36</f>
        <v>12</v>
      </c>
      <c r="D16" s="357">
        <f>GERAL!AA36</f>
        <v>5</v>
      </c>
      <c r="E16" s="357">
        <f>GERAL!AB36</f>
        <v>4</v>
      </c>
      <c r="F16" s="357">
        <f>GERAL!AC36</f>
        <v>0</v>
      </c>
      <c r="G16" s="357">
        <f>GERAL!AD36</f>
        <v>1</v>
      </c>
      <c r="H16" s="357">
        <f>GERAL!AE36</f>
        <v>15</v>
      </c>
      <c r="I16" s="357">
        <f>GERAL!AF36</f>
        <v>6</v>
      </c>
      <c r="J16" s="357">
        <f>GERAL!AG36</f>
        <v>9</v>
      </c>
      <c r="K16" s="357">
        <f>GERAL!AH36</f>
        <v>0.8</v>
      </c>
      <c r="L16" s="357">
        <f>GERAL!AI36</f>
        <v>3</v>
      </c>
      <c r="M16" s="357">
        <f>GERAL!AJ36</f>
        <v>1.2</v>
      </c>
      <c r="N16" s="357">
        <f>GERAL!AK36</f>
        <v>2.5</v>
      </c>
      <c r="O16" s="357">
        <f>GERAL!AL36</f>
        <v>2.4</v>
      </c>
      <c r="P16" s="357">
        <f>GERAL!AM36</f>
        <v>0.8</v>
      </c>
      <c r="Q16" s="357">
        <f>GERAL!AN36</f>
        <v>0</v>
      </c>
      <c r="R16" s="357">
        <f>GERAL!AO36</f>
        <v>0.2</v>
      </c>
    </row>
    <row r="17" spans="1:18" s="72" customFormat="1" ht="15" customHeight="1">
      <c r="A17" s="199">
        <f>GERAL!X37</f>
        <v>3</v>
      </c>
      <c r="B17" s="147" t="str">
        <f>GERAL!Y37</f>
        <v>Carlos Febo</v>
      </c>
      <c r="C17" s="199">
        <f>GERAL!Z37</f>
        <v>9</v>
      </c>
      <c r="D17" s="357">
        <f>GERAL!AA37</f>
        <v>5</v>
      </c>
      <c r="E17" s="357">
        <f>GERAL!AB37</f>
        <v>3</v>
      </c>
      <c r="F17" s="357">
        <f>GERAL!AC37</f>
        <v>0</v>
      </c>
      <c r="G17" s="357">
        <f>GERAL!AD37</f>
        <v>2</v>
      </c>
      <c r="H17" s="357">
        <f>GERAL!AE37</f>
        <v>11</v>
      </c>
      <c r="I17" s="357">
        <f>GERAL!AF37</f>
        <v>13</v>
      </c>
      <c r="J17" s="357">
        <f>GERAL!AG37</f>
        <v>-2</v>
      </c>
      <c r="K17" s="357">
        <f>GERAL!AH37</f>
        <v>0.6</v>
      </c>
      <c r="L17" s="357">
        <f>GERAL!AI37</f>
        <v>2.2</v>
      </c>
      <c r="M17" s="357">
        <f>GERAL!AJ37</f>
        <v>2.6</v>
      </c>
      <c r="N17" s="357">
        <f>GERAL!AK37</f>
        <v>0.8461538461538461</v>
      </c>
      <c r="O17" s="357">
        <f>GERAL!AL37</f>
        <v>1.8</v>
      </c>
      <c r="P17" s="357">
        <f>GERAL!AM37</f>
        <v>0.6</v>
      </c>
      <c r="Q17" s="357">
        <f>GERAL!AN37</f>
        <v>0</v>
      </c>
      <c r="R17" s="357">
        <f>GERAL!AO37</f>
        <v>0.4</v>
      </c>
    </row>
    <row r="18" spans="1:18" s="72" customFormat="1" ht="15" customHeight="1">
      <c r="A18" s="199">
        <f>GERAL!X38</f>
        <v>4</v>
      </c>
      <c r="B18" s="147" t="str">
        <f>GERAL!Y38</f>
        <v>Antonio Ribeiro</v>
      </c>
      <c r="C18" s="199">
        <f>GERAL!Z38</f>
        <v>6</v>
      </c>
      <c r="D18" s="357">
        <f>GERAL!AA38</f>
        <v>5</v>
      </c>
      <c r="E18" s="357">
        <f>GERAL!AB38</f>
        <v>2</v>
      </c>
      <c r="F18" s="357">
        <f>GERAL!AC38</f>
        <v>0</v>
      </c>
      <c r="G18" s="357">
        <f>GERAL!AD38</f>
        <v>3</v>
      </c>
      <c r="H18" s="357">
        <f>GERAL!AE38</f>
        <v>7</v>
      </c>
      <c r="I18" s="357">
        <f>GERAL!AF38</f>
        <v>7</v>
      </c>
      <c r="J18" s="357">
        <f>GERAL!AG38</f>
        <v>0</v>
      </c>
      <c r="K18" s="357">
        <f>GERAL!AH38</f>
        <v>0.4</v>
      </c>
      <c r="L18" s="357">
        <f>GERAL!AI38</f>
        <v>1.4</v>
      </c>
      <c r="M18" s="357">
        <f>GERAL!AJ38</f>
        <v>1.4</v>
      </c>
      <c r="N18" s="357">
        <f>GERAL!AK38</f>
        <v>1</v>
      </c>
      <c r="O18" s="357">
        <f>GERAL!AL38</f>
        <v>1.2</v>
      </c>
      <c r="P18" s="357">
        <f>GERAL!AM38</f>
        <v>0.4</v>
      </c>
      <c r="Q18" s="357">
        <f>GERAL!AN38</f>
        <v>0</v>
      </c>
      <c r="R18" s="357">
        <f>GERAL!AO38</f>
        <v>0.6</v>
      </c>
    </row>
    <row r="19" spans="1:18" s="72" customFormat="1" ht="15" customHeight="1">
      <c r="A19" s="199">
        <f>GERAL!X39</f>
        <v>5</v>
      </c>
      <c r="B19" s="147" t="str">
        <f>GERAL!Y39</f>
        <v>Fábio Correa</v>
      </c>
      <c r="C19" s="199">
        <f>GERAL!Z39</f>
        <v>1</v>
      </c>
      <c r="D19" s="357">
        <f>GERAL!AA39</f>
        <v>5</v>
      </c>
      <c r="E19" s="357">
        <f>GERAL!AB39</f>
        <v>0</v>
      </c>
      <c r="F19" s="357">
        <f>GERAL!AC39</f>
        <v>1</v>
      </c>
      <c r="G19" s="357">
        <f>GERAL!AD39</f>
        <v>4</v>
      </c>
      <c r="H19" s="357">
        <f>GERAL!AE39</f>
        <v>3</v>
      </c>
      <c r="I19" s="357">
        <f>GERAL!AF39</f>
        <v>15</v>
      </c>
      <c r="J19" s="357">
        <f>GERAL!AG39</f>
        <v>-12</v>
      </c>
      <c r="K19" s="357">
        <f>GERAL!AH39</f>
        <v>0.06666666666666667</v>
      </c>
      <c r="L19" s="357">
        <f>GERAL!AI39</f>
        <v>0.6</v>
      </c>
      <c r="M19" s="357">
        <f>GERAL!AJ39</f>
        <v>3</v>
      </c>
      <c r="N19" s="357">
        <f>GERAL!AK39</f>
        <v>0.2</v>
      </c>
      <c r="O19" s="357">
        <f>GERAL!AL39</f>
        <v>0.2</v>
      </c>
      <c r="P19" s="357">
        <f>GERAL!AM39</f>
        <v>0</v>
      </c>
      <c r="Q19" s="357">
        <f>GERAL!AN39</f>
        <v>0.2</v>
      </c>
      <c r="R19" s="357">
        <f>GERAL!AO39</f>
        <v>0.8</v>
      </c>
    </row>
    <row r="20" spans="1:18" s="72" customFormat="1" ht="15" customHeight="1">
      <c r="A20" s="199">
        <f>GERAL!X40</f>
        <v>6</v>
      </c>
      <c r="B20" s="147" t="str">
        <f>GERAL!Y40</f>
        <v>Ricardo Santos</v>
      </c>
      <c r="C20" s="199">
        <f>GERAL!Z40</f>
        <v>1</v>
      </c>
      <c r="D20" s="357">
        <f>GERAL!AA40</f>
        <v>5</v>
      </c>
      <c r="E20" s="357">
        <f>GERAL!AB40</f>
        <v>0</v>
      </c>
      <c r="F20" s="357">
        <f>GERAL!AC40</f>
        <v>1</v>
      </c>
      <c r="G20" s="357">
        <f>GERAL!AD40</f>
        <v>4</v>
      </c>
      <c r="H20" s="357">
        <f>GERAL!AE40</f>
        <v>3</v>
      </c>
      <c r="I20" s="357">
        <f>GERAL!AF40</f>
        <v>15</v>
      </c>
      <c r="J20" s="357">
        <f>GERAL!AG40</f>
        <v>-12</v>
      </c>
      <c r="K20" s="357">
        <f>GERAL!AH40</f>
        <v>0.06666666666666667</v>
      </c>
      <c r="L20" s="357">
        <f>GERAL!AI40</f>
        <v>0.6</v>
      </c>
      <c r="M20" s="357">
        <f>GERAL!AJ40</f>
        <v>3</v>
      </c>
      <c r="N20" s="357">
        <f>GERAL!AK40</f>
        <v>0.2</v>
      </c>
      <c r="O20" s="357">
        <f>GERAL!AL40</f>
        <v>0.2</v>
      </c>
      <c r="P20" s="357">
        <f>GERAL!AM40</f>
        <v>0</v>
      </c>
      <c r="Q20" s="357">
        <f>GERAL!AN40</f>
        <v>0.2</v>
      </c>
      <c r="R20" s="357">
        <f>GERAL!AO40</f>
        <v>0.8</v>
      </c>
    </row>
    <row r="21" spans="1:18" s="72" customFormat="1" ht="1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1:18" s="72" customFormat="1" ht="15" customHeight="1">
      <c r="A22" s="156"/>
      <c r="B22" s="157"/>
      <c r="C22" s="317"/>
      <c r="D22" s="318"/>
      <c r="E22" s="318"/>
      <c r="F22" s="318"/>
      <c r="G22" s="318"/>
      <c r="H22" s="318"/>
      <c r="I22" s="318"/>
      <c r="J22" s="318"/>
      <c r="K22" s="319"/>
      <c r="L22" s="320"/>
      <c r="M22" s="320"/>
      <c r="N22" s="320"/>
      <c r="O22" s="320"/>
      <c r="P22" s="319"/>
      <c r="Q22" s="319"/>
      <c r="R22" s="319"/>
    </row>
    <row r="23" spans="1:18" s="72" customFormat="1" ht="15" customHeight="1">
      <c r="A23" s="356" t="str">
        <f>GERAL!X60</f>
        <v>P</v>
      </c>
      <c r="B23" s="356" t="str">
        <f>GERAL!Y60</f>
        <v>TAÇA DE BRONZE</v>
      </c>
      <c r="C23" s="356" t="str">
        <f>GERAL!Z60</f>
        <v>PG</v>
      </c>
      <c r="D23" s="356" t="str">
        <f>GERAL!AA60</f>
        <v>J</v>
      </c>
      <c r="E23" s="356" t="str">
        <f>GERAL!AB60</f>
        <v>V</v>
      </c>
      <c r="F23" s="356" t="str">
        <f>GERAL!AC60</f>
        <v>E</v>
      </c>
      <c r="G23" s="356" t="str">
        <f>GERAL!AD60</f>
        <v>D</v>
      </c>
      <c r="H23" s="356" t="str">
        <f>GERAL!AE60</f>
        <v>GF</v>
      </c>
      <c r="I23" s="356" t="str">
        <f>GERAL!AF60</f>
        <v>GC</v>
      </c>
      <c r="J23" s="356" t="str">
        <f>GERAL!AG60</f>
        <v>S</v>
      </c>
      <c r="K23" s="356" t="str">
        <f>GERAL!AH60</f>
        <v>Ap%</v>
      </c>
      <c r="L23" s="356" t="str">
        <f>GERAL!AI60</f>
        <v>MGF</v>
      </c>
      <c r="M23" s="356" t="str">
        <f>GERAL!AJ60</f>
        <v>MGC</v>
      </c>
      <c r="N23" s="356" t="str">
        <f>GERAL!AK60</f>
        <v>GA</v>
      </c>
      <c r="O23" s="356" t="str">
        <f>GERAL!AL60</f>
        <v>Indice</v>
      </c>
      <c r="P23" s="356" t="str">
        <f>GERAL!AM60</f>
        <v>V%</v>
      </c>
      <c r="Q23" s="356" t="str">
        <f>GERAL!AN60</f>
        <v>E%</v>
      </c>
      <c r="R23" s="356" t="str">
        <f>GERAL!AO60</f>
        <v>D%</v>
      </c>
    </row>
    <row r="24" spans="1:18" s="72" customFormat="1" ht="15" customHeight="1">
      <c r="A24" s="357">
        <f>GERAL!X61</f>
        <v>1</v>
      </c>
      <c r="B24" s="147" t="str">
        <f>GERAL!Y61</f>
        <v>Luiz Guilherme</v>
      </c>
      <c r="C24" s="357">
        <f>GERAL!Z61</f>
        <v>13</v>
      </c>
      <c r="D24" s="357">
        <f>GERAL!AA61</f>
        <v>6</v>
      </c>
      <c r="E24" s="357">
        <f>GERAL!AB61</f>
        <v>4</v>
      </c>
      <c r="F24" s="357">
        <f>GERAL!AC61</f>
        <v>1</v>
      </c>
      <c r="G24" s="357">
        <f>GERAL!AD61</f>
        <v>1</v>
      </c>
      <c r="H24" s="357">
        <f>GERAL!AE61</f>
        <v>14</v>
      </c>
      <c r="I24" s="357">
        <f>GERAL!AF61</f>
        <v>5</v>
      </c>
      <c r="J24" s="357">
        <f>GERAL!AG61</f>
        <v>9</v>
      </c>
      <c r="K24" s="357">
        <f>GERAL!AH61</f>
        <v>0.7222222222222222</v>
      </c>
      <c r="L24" s="357">
        <f>GERAL!AI61</f>
        <v>2.3333333333333335</v>
      </c>
      <c r="M24" s="357">
        <f>GERAL!AJ61</f>
        <v>0.8333333333333334</v>
      </c>
      <c r="N24" s="357">
        <f>GERAL!AK61</f>
        <v>2.8</v>
      </c>
      <c r="O24" s="357">
        <f>GERAL!AL61</f>
        <v>2.1666666666666665</v>
      </c>
      <c r="P24" s="357">
        <f>GERAL!AM61</f>
        <v>0.6666666666666666</v>
      </c>
      <c r="Q24" s="357">
        <f>GERAL!AN61</f>
        <v>0.16666666666666666</v>
      </c>
      <c r="R24" s="357">
        <f>GERAL!AO61</f>
        <v>0.16666666666666666</v>
      </c>
    </row>
    <row r="25" spans="1:18" s="72" customFormat="1" ht="15" customHeight="1">
      <c r="A25" s="357">
        <f>GERAL!X62</f>
        <v>2</v>
      </c>
      <c r="B25" s="147" t="str">
        <f>GERAL!Y62</f>
        <v>Edson Fortuna</v>
      </c>
      <c r="C25" s="357">
        <f>GERAL!Z62</f>
        <v>12</v>
      </c>
      <c r="D25" s="357">
        <f>GERAL!AA62</f>
        <v>6</v>
      </c>
      <c r="E25" s="357">
        <f>GERAL!AB62</f>
        <v>4</v>
      </c>
      <c r="F25" s="357">
        <f>GERAL!AC62</f>
        <v>0</v>
      </c>
      <c r="G25" s="357">
        <f>GERAL!AD62</f>
        <v>2</v>
      </c>
      <c r="H25" s="357">
        <f>GERAL!AE62</f>
        <v>12</v>
      </c>
      <c r="I25" s="357">
        <f>GERAL!AF62</f>
        <v>7</v>
      </c>
      <c r="J25" s="357">
        <f>GERAL!AG62</f>
        <v>5</v>
      </c>
      <c r="K25" s="357">
        <f>GERAL!AH62</f>
        <v>0.6666666666666666</v>
      </c>
      <c r="L25" s="357">
        <f>GERAL!AI62</f>
        <v>2</v>
      </c>
      <c r="M25" s="357">
        <f>GERAL!AJ62</f>
        <v>1.1666666666666667</v>
      </c>
      <c r="N25" s="357">
        <f>GERAL!AK62</f>
        <v>1.7142857142857142</v>
      </c>
      <c r="O25" s="357">
        <f>GERAL!AL62</f>
        <v>2</v>
      </c>
      <c r="P25" s="357">
        <f>GERAL!AM62</f>
        <v>0.6666666666666666</v>
      </c>
      <c r="Q25" s="357">
        <f>GERAL!AN62</f>
        <v>0</v>
      </c>
      <c r="R25" s="357">
        <f>GERAL!AO62</f>
        <v>0.3333333333333333</v>
      </c>
    </row>
    <row r="26" spans="1:18" s="72" customFormat="1" ht="15" customHeight="1">
      <c r="A26" s="357">
        <f>GERAL!X63</f>
        <v>3</v>
      </c>
      <c r="B26" s="147" t="str">
        <f>GERAL!Y63</f>
        <v>Michel Benevides</v>
      </c>
      <c r="C26" s="357">
        <f>GERAL!Z63</f>
        <v>11</v>
      </c>
      <c r="D26" s="357">
        <f>GERAL!AA63</f>
        <v>6</v>
      </c>
      <c r="E26" s="357">
        <f>GERAL!AB63</f>
        <v>3</v>
      </c>
      <c r="F26" s="357">
        <f>GERAL!AC63</f>
        <v>2</v>
      </c>
      <c r="G26" s="357">
        <f>GERAL!AD63</f>
        <v>1</v>
      </c>
      <c r="H26" s="357">
        <f>GERAL!AE63</f>
        <v>12</v>
      </c>
      <c r="I26" s="357">
        <f>GERAL!AF63</f>
        <v>7</v>
      </c>
      <c r="J26" s="357">
        <f>GERAL!AG63</f>
        <v>5</v>
      </c>
      <c r="K26" s="357">
        <f>GERAL!AH63</f>
        <v>0.6111111111111112</v>
      </c>
      <c r="L26" s="357">
        <f>GERAL!AI63</f>
        <v>2</v>
      </c>
      <c r="M26" s="357">
        <f>GERAL!AJ63</f>
        <v>1.1666666666666667</v>
      </c>
      <c r="N26" s="357">
        <f>GERAL!AK63</f>
        <v>1.7142857142857142</v>
      </c>
      <c r="O26" s="357">
        <f>GERAL!AL63</f>
        <v>1.8333333333333333</v>
      </c>
      <c r="P26" s="357">
        <f>GERAL!AM63</f>
        <v>0.5</v>
      </c>
      <c r="Q26" s="357">
        <f>GERAL!AN63</f>
        <v>0.3333333333333333</v>
      </c>
      <c r="R26" s="357">
        <f>GERAL!AO63</f>
        <v>0.16666666666666666</v>
      </c>
    </row>
    <row r="27" spans="1:18" s="72" customFormat="1" ht="15" customHeight="1">
      <c r="A27" s="357">
        <f>GERAL!X64</f>
        <v>4</v>
      </c>
      <c r="B27" s="147" t="str">
        <f>GERAL!Y64</f>
        <v>Wilson Benevides</v>
      </c>
      <c r="C27" s="357">
        <f>GERAL!Z64</f>
        <v>10</v>
      </c>
      <c r="D27" s="357">
        <f>GERAL!AA64</f>
        <v>6</v>
      </c>
      <c r="E27" s="357">
        <f>GERAL!AB64</f>
        <v>3</v>
      </c>
      <c r="F27" s="357">
        <f>GERAL!AC64</f>
        <v>1</v>
      </c>
      <c r="G27" s="357">
        <f>GERAL!AD64</f>
        <v>2</v>
      </c>
      <c r="H27" s="357">
        <f>GERAL!AE64</f>
        <v>11</v>
      </c>
      <c r="I27" s="357">
        <f>GERAL!AF64</f>
        <v>10</v>
      </c>
      <c r="J27" s="357">
        <f>GERAL!AG64</f>
        <v>1</v>
      </c>
      <c r="K27" s="357">
        <f>GERAL!AH64</f>
        <v>0.5555555555555556</v>
      </c>
      <c r="L27" s="357">
        <f>GERAL!AI64</f>
        <v>1.8333333333333333</v>
      </c>
      <c r="M27" s="357">
        <f>GERAL!AJ64</f>
        <v>1.6666666666666667</v>
      </c>
      <c r="N27" s="357">
        <f>GERAL!AK64</f>
        <v>1.1</v>
      </c>
      <c r="O27" s="357">
        <f>GERAL!AL64</f>
        <v>1.6666666666666667</v>
      </c>
      <c r="P27" s="357">
        <f>GERAL!AM64</f>
        <v>0.5</v>
      </c>
      <c r="Q27" s="357">
        <f>GERAL!AN64</f>
        <v>0.16666666666666666</v>
      </c>
      <c r="R27" s="357">
        <f>GERAL!AO64</f>
        <v>0.3333333333333333</v>
      </c>
    </row>
    <row r="28" spans="1:18" s="72" customFormat="1" ht="15" customHeight="1">
      <c r="A28" s="357">
        <f>GERAL!X65</f>
        <v>5</v>
      </c>
      <c r="B28" s="147" t="str">
        <f>GERAL!Y65</f>
        <v>João Paulo</v>
      </c>
      <c r="C28" s="357">
        <f>GERAL!Z65</f>
        <v>8</v>
      </c>
      <c r="D28" s="357">
        <f>GERAL!AA65</f>
        <v>6</v>
      </c>
      <c r="E28" s="357">
        <f>GERAL!AB65</f>
        <v>2</v>
      </c>
      <c r="F28" s="357">
        <f>GERAL!AC65</f>
        <v>2</v>
      </c>
      <c r="G28" s="357">
        <f>GERAL!AD65</f>
        <v>2</v>
      </c>
      <c r="H28" s="357">
        <f>GERAL!AE65</f>
        <v>10</v>
      </c>
      <c r="I28" s="357">
        <f>GERAL!AF65</f>
        <v>10</v>
      </c>
      <c r="J28" s="357">
        <f>GERAL!AG65</f>
        <v>0</v>
      </c>
      <c r="K28" s="357">
        <f>GERAL!AH65</f>
        <v>0.4444444444444444</v>
      </c>
      <c r="L28" s="357">
        <f>GERAL!AI65</f>
        <v>1.6666666666666667</v>
      </c>
      <c r="M28" s="357">
        <f>GERAL!AJ65</f>
        <v>1.6666666666666667</v>
      </c>
      <c r="N28" s="357">
        <f>GERAL!AK65</f>
        <v>1</v>
      </c>
      <c r="O28" s="357">
        <f>GERAL!AL65</f>
        <v>1.3333333333333333</v>
      </c>
      <c r="P28" s="357">
        <f>GERAL!AM65</f>
        <v>0.3333333333333333</v>
      </c>
      <c r="Q28" s="357">
        <f>GERAL!AN65</f>
        <v>0.3333333333333333</v>
      </c>
      <c r="R28" s="357">
        <f>GERAL!AO65</f>
        <v>0.3333333333333333</v>
      </c>
    </row>
    <row r="29" spans="1:18" s="72" customFormat="1" ht="15" customHeight="1">
      <c r="A29" s="357">
        <f>GERAL!X66</f>
        <v>6</v>
      </c>
      <c r="B29" s="147" t="str">
        <f>GERAL!Y66</f>
        <v>Lígia Waki</v>
      </c>
      <c r="C29" s="357">
        <f>GERAL!Z66</f>
        <v>5</v>
      </c>
      <c r="D29" s="357">
        <f>GERAL!AA66</f>
        <v>6</v>
      </c>
      <c r="E29" s="357">
        <f>GERAL!AB66</f>
        <v>1</v>
      </c>
      <c r="F29" s="357">
        <f>GERAL!AC66</f>
        <v>2</v>
      </c>
      <c r="G29" s="357">
        <f>GERAL!AD66</f>
        <v>3</v>
      </c>
      <c r="H29" s="357">
        <f>GERAL!AE66</f>
        <v>8</v>
      </c>
      <c r="I29" s="357">
        <f>GERAL!AF66</f>
        <v>10</v>
      </c>
      <c r="J29" s="357">
        <f>GERAL!AG66</f>
        <v>-2</v>
      </c>
      <c r="K29" s="357">
        <f>GERAL!AH66</f>
        <v>0.2777777777777778</v>
      </c>
      <c r="L29" s="357">
        <f>GERAL!AI66</f>
        <v>1.3333333333333333</v>
      </c>
      <c r="M29" s="357">
        <f>GERAL!AJ66</f>
        <v>1.6666666666666667</v>
      </c>
      <c r="N29" s="357">
        <f>GERAL!AK66</f>
        <v>0.8</v>
      </c>
      <c r="O29" s="357">
        <f>GERAL!AL66</f>
        <v>0.8333333333333334</v>
      </c>
      <c r="P29" s="357">
        <f>GERAL!AM66</f>
        <v>0.16666666666666666</v>
      </c>
      <c r="Q29" s="357">
        <f>GERAL!AN66</f>
        <v>0.3333333333333333</v>
      </c>
      <c r="R29" s="357">
        <f>GERAL!AO66</f>
        <v>0.5</v>
      </c>
    </row>
    <row r="30" spans="1:18" s="72" customFormat="1" ht="15" customHeight="1">
      <c r="A30" s="357">
        <f>GERAL!X67</f>
        <v>7</v>
      </c>
      <c r="B30" s="147" t="str">
        <f>GERAL!Y67</f>
        <v>Edison Júnior</v>
      </c>
      <c r="C30" s="357">
        <f>GERAL!Z67</f>
        <v>0</v>
      </c>
      <c r="D30" s="357">
        <f>GERAL!AA67</f>
        <v>6</v>
      </c>
      <c r="E30" s="357">
        <f>GERAL!AB67</f>
        <v>0</v>
      </c>
      <c r="F30" s="357">
        <f>GERAL!AC67</f>
        <v>0</v>
      </c>
      <c r="G30" s="357">
        <f>GERAL!AD67</f>
        <v>6</v>
      </c>
      <c r="H30" s="357">
        <f>GERAL!AE67</f>
        <v>0</v>
      </c>
      <c r="I30" s="357">
        <f>GERAL!AF67</f>
        <v>18</v>
      </c>
      <c r="J30" s="357">
        <f>GERAL!AG67</f>
        <v>-18</v>
      </c>
      <c r="K30" s="357">
        <f>GERAL!AH67</f>
        <v>0</v>
      </c>
      <c r="L30" s="357">
        <f>GERAL!AI67</f>
        <v>0</v>
      </c>
      <c r="M30" s="357">
        <f>GERAL!AJ67</f>
        <v>3</v>
      </c>
      <c r="N30" s="357">
        <f>GERAL!AK67</f>
        <v>0</v>
      </c>
      <c r="O30" s="357">
        <f>GERAL!AL67</f>
        <v>0</v>
      </c>
      <c r="P30" s="357">
        <f>GERAL!AM67</f>
        <v>0</v>
      </c>
      <c r="Q30" s="357">
        <f>GERAL!AN67</f>
        <v>0</v>
      </c>
      <c r="R30" s="357">
        <f>GERAL!AO67</f>
        <v>1</v>
      </c>
    </row>
    <row r="31" spans="1:18" s="72" customFormat="1" ht="15" customHeight="1">
      <c r="A31" s="439"/>
      <c r="B31" s="440"/>
      <c r="C31" s="205"/>
      <c r="D31" s="445"/>
      <c r="E31" s="445"/>
      <c r="F31" s="159"/>
      <c r="G31" s="159"/>
      <c r="H31" s="159"/>
      <c r="I31" s="159"/>
      <c r="J31" s="160"/>
      <c r="K31" s="161"/>
      <c r="L31" s="161"/>
      <c r="M31" s="161"/>
      <c r="N31" s="161"/>
      <c r="O31" s="161"/>
      <c r="P31" s="162"/>
      <c r="Q31" s="162"/>
      <c r="R31" s="162"/>
    </row>
    <row r="32" spans="1:18" s="72" customFormat="1" ht="15" customHeight="1">
      <c r="A32" s="439"/>
      <c r="B32" s="440"/>
      <c r="C32" s="442"/>
      <c r="D32" s="443"/>
      <c r="E32" s="443"/>
      <c r="F32" s="159"/>
      <c r="G32" s="159"/>
      <c r="H32" s="159"/>
      <c r="I32" s="159"/>
      <c r="J32" s="160"/>
      <c r="K32" s="161"/>
      <c r="L32" s="161"/>
      <c r="M32" s="161"/>
      <c r="N32" s="161"/>
      <c r="O32" s="161"/>
      <c r="P32" s="162"/>
      <c r="Q32" s="162"/>
      <c r="R32" s="162"/>
    </row>
    <row r="33" spans="1:18" s="72" customFormat="1" ht="15" customHeight="1">
      <c r="A33" s="439"/>
      <c r="B33" s="440"/>
      <c r="C33" s="444"/>
      <c r="D33" s="444"/>
      <c r="E33" s="444"/>
      <c r="F33" s="159"/>
      <c r="G33" s="159"/>
      <c r="H33" s="159"/>
      <c r="I33" s="159"/>
      <c r="J33" s="160"/>
      <c r="K33" s="161"/>
      <c r="L33" s="161"/>
      <c r="M33" s="161"/>
      <c r="N33" s="161"/>
      <c r="O33" s="161"/>
      <c r="P33" s="162"/>
      <c r="Q33" s="162"/>
      <c r="R33" s="162"/>
    </row>
    <row r="34" spans="1:18" s="1" customFormat="1" ht="15" customHeight="1">
      <c r="A34" s="156"/>
      <c r="B34" s="157"/>
      <c r="C34" s="158"/>
      <c r="D34" s="159"/>
      <c r="E34" s="159"/>
      <c r="F34" s="159"/>
      <c r="G34" s="159"/>
      <c r="H34" s="159"/>
      <c r="I34" s="159"/>
      <c r="J34" s="160"/>
      <c r="K34" s="161"/>
      <c r="L34" s="161"/>
      <c r="M34" s="161"/>
      <c r="N34" s="161"/>
      <c r="O34" s="161"/>
      <c r="P34" s="162"/>
      <c r="Q34" s="162"/>
      <c r="R34" s="162"/>
    </row>
    <row r="35" spans="1:11" s="1" customFormat="1" ht="15" customHeight="1">
      <c r="A35" s="30"/>
      <c r="B35" s="59"/>
      <c r="C35" s="29"/>
      <c r="D35" s="29"/>
      <c r="E35" s="29"/>
      <c r="F35" s="29"/>
      <c r="G35" s="29"/>
      <c r="H35" s="29"/>
      <c r="I35" s="29"/>
      <c r="J35" s="29"/>
      <c r="K35" s="10"/>
    </row>
    <row r="36" spans="1:11" s="1" customFormat="1" ht="15" customHeight="1">
      <c r="A36" s="30"/>
      <c r="B36" s="59"/>
      <c r="C36" s="29"/>
      <c r="D36" s="29"/>
      <c r="E36" s="29"/>
      <c r="F36" s="29"/>
      <c r="G36" s="29"/>
      <c r="H36" s="29"/>
      <c r="I36" s="29"/>
      <c r="J36" s="29"/>
      <c r="K36" s="10"/>
    </row>
    <row r="37" spans="1:11" s="1" customFormat="1" ht="15" customHeight="1">
      <c r="A37" s="30"/>
      <c r="B37" s="59"/>
      <c r="C37" s="29"/>
      <c r="D37" s="29"/>
      <c r="E37" s="29"/>
      <c r="F37" s="29"/>
      <c r="G37" s="29"/>
      <c r="H37" s="29"/>
      <c r="I37" s="29"/>
      <c r="J37" s="29"/>
      <c r="K37" s="10"/>
    </row>
    <row r="38" spans="1:11" s="1" customFormat="1" ht="15" customHeight="1">
      <c r="A38" s="30"/>
      <c r="B38" s="59"/>
      <c r="C38" s="29"/>
      <c r="D38" s="29"/>
      <c r="E38" s="29"/>
      <c r="F38" s="29"/>
      <c r="G38" s="29"/>
      <c r="H38" s="29"/>
      <c r="I38" s="29"/>
      <c r="J38" s="29"/>
      <c r="K38" s="10"/>
    </row>
    <row r="39" spans="1:11" s="1" customFormat="1" ht="15" customHeight="1">
      <c r="A39" s="30"/>
      <c r="B39" s="59"/>
      <c r="C39" s="29"/>
      <c r="D39" s="29"/>
      <c r="E39" s="29"/>
      <c r="F39" s="29"/>
      <c r="G39" s="29"/>
      <c r="H39" s="29"/>
      <c r="I39" s="29"/>
      <c r="J39" s="29"/>
      <c r="K39" s="10"/>
    </row>
    <row r="40" spans="1:11" s="1" customFormat="1" ht="15" customHeight="1">
      <c r="A40" s="30"/>
      <c r="B40" s="59"/>
      <c r="C40" s="29"/>
      <c r="D40" s="29"/>
      <c r="E40" s="29"/>
      <c r="F40" s="29"/>
      <c r="G40" s="29"/>
      <c r="H40" s="29"/>
      <c r="I40" s="29"/>
      <c r="J40" s="29"/>
      <c r="K40" s="10"/>
    </row>
    <row r="41" spans="1:11" s="1" customFormat="1" ht="15" customHeight="1">
      <c r="A41" s="30"/>
      <c r="B41" s="59"/>
      <c r="C41" s="29"/>
      <c r="D41" s="29"/>
      <c r="E41" s="29"/>
      <c r="F41" s="29"/>
      <c r="G41" s="29"/>
      <c r="H41" s="29"/>
      <c r="I41" s="29"/>
      <c r="J41" s="29"/>
      <c r="K41" s="10"/>
    </row>
    <row r="42" spans="1:11" s="1" customFormat="1" ht="15" customHeight="1">
      <c r="A42" s="30"/>
      <c r="B42" s="59"/>
      <c r="C42" s="29"/>
      <c r="D42" s="29"/>
      <c r="E42" s="29"/>
      <c r="F42" s="29"/>
      <c r="G42" s="29"/>
      <c r="H42" s="29"/>
      <c r="I42" s="29"/>
      <c r="J42" s="29"/>
      <c r="K42" s="10"/>
    </row>
    <row r="43" spans="1:11" s="1" customFormat="1" ht="15" customHeight="1">
      <c r="A43" s="30"/>
      <c r="B43" s="59"/>
      <c r="C43" s="29"/>
      <c r="D43" s="29"/>
      <c r="E43" s="29"/>
      <c r="F43" s="29"/>
      <c r="G43" s="29"/>
      <c r="H43" s="29"/>
      <c r="I43" s="29"/>
      <c r="J43" s="29"/>
      <c r="K43" s="10"/>
    </row>
    <row r="44" spans="1:11" s="1" customFormat="1" ht="15" customHeight="1">
      <c r="A44" s="30"/>
      <c r="B44" s="59"/>
      <c r="C44" s="29"/>
      <c r="D44" s="29"/>
      <c r="E44" s="29"/>
      <c r="F44" s="29"/>
      <c r="G44" s="29"/>
      <c r="H44" s="29"/>
      <c r="I44" s="29"/>
      <c r="J44" s="29"/>
      <c r="K44" s="10"/>
    </row>
    <row r="45" spans="1:11" s="1" customFormat="1" ht="15" customHeight="1">
      <c r="A45" s="30"/>
      <c r="B45" s="59"/>
      <c r="C45" s="29"/>
      <c r="D45" s="29"/>
      <c r="E45" s="29"/>
      <c r="F45" s="29"/>
      <c r="G45" s="29"/>
      <c r="H45" s="29"/>
      <c r="I45" s="29"/>
      <c r="J45" s="29"/>
      <c r="K45" s="10"/>
    </row>
    <row r="46" spans="1:11" s="1" customFormat="1" ht="15" customHeight="1">
      <c r="A46" s="30"/>
      <c r="B46" s="59"/>
      <c r="C46" s="29"/>
      <c r="D46" s="29"/>
      <c r="E46" s="29"/>
      <c r="F46" s="29"/>
      <c r="G46" s="29"/>
      <c r="H46" s="29"/>
      <c r="I46" s="29"/>
      <c r="J46" s="29"/>
      <c r="K46" s="10"/>
    </row>
    <row r="47" spans="1:11" s="1" customFormat="1" ht="15" customHeight="1">
      <c r="A47" s="30"/>
      <c r="B47" s="59"/>
      <c r="C47" s="29"/>
      <c r="D47" s="29"/>
      <c r="E47" s="29"/>
      <c r="F47" s="29"/>
      <c r="G47" s="29"/>
      <c r="H47" s="29"/>
      <c r="I47" s="29"/>
      <c r="J47" s="29"/>
      <c r="K47" s="10"/>
    </row>
    <row r="48" spans="1:11" s="1" customFormat="1" ht="15" customHeight="1">
      <c r="A48" s="30"/>
      <c r="B48" s="59"/>
      <c r="C48" s="29"/>
      <c r="D48" s="29"/>
      <c r="E48" s="29"/>
      <c r="F48" s="29"/>
      <c r="G48" s="29"/>
      <c r="H48" s="29"/>
      <c r="I48" s="29"/>
      <c r="J48" s="29"/>
      <c r="K48" s="10"/>
    </row>
    <row r="49" spans="1:11" s="1" customFormat="1" ht="15" customHeight="1">
      <c r="A49" s="30"/>
      <c r="B49" s="59"/>
      <c r="C49" s="29"/>
      <c r="D49" s="29"/>
      <c r="E49" s="29"/>
      <c r="F49" s="29"/>
      <c r="G49" s="29"/>
      <c r="H49" s="29"/>
      <c r="I49" s="29"/>
      <c r="J49" s="29"/>
      <c r="K49" s="10"/>
    </row>
    <row r="50" spans="1:11" s="1" customFormat="1" ht="15" customHeight="1">
      <c r="A50" s="30"/>
      <c r="B50" s="59"/>
      <c r="C50" s="29"/>
      <c r="D50" s="29"/>
      <c r="E50" s="29"/>
      <c r="F50" s="29"/>
      <c r="G50" s="29"/>
      <c r="H50" s="29"/>
      <c r="I50" s="29"/>
      <c r="J50" s="29"/>
      <c r="K50" s="10"/>
    </row>
    <row r="51" spans="1:11" s="1" customFormat="1" ht="15" customHeight="1">
      <c r="A51" s="30"/>
      <c r="B51" s="59"/>
      <c r="C51" s="29"/>
      <c r="D51" s="29"/>
      <c r="E51" s="29"/>
      <c r="F51" s="29"/>
      <c r="G51" s="29"/>
      <c r="H51" s="29"/>
      <c r="I51" s="29"/>
      <c r="J51" s="29"/>
      <c r="K51" s="10"/>
    </row>
    <row r="52" spans="1:11" s="1" customFormat="1" ht="15" customHeight="1">
      <c r="A52" s="30"/>
      <c r="B52" s="59"/>
      <c r="C52" s="29"/>
      <c r="D52" s="29"/>
      <c r="E52" s="29"/>
      <c r="F52" s="29"/>
      <c r="G52" s="29"/>
      <c r="H52" s="29"/>
      <c r="I52" s="29"/>
      <c r="J52" s="29"/>
      <c r="K52" s="10"/>
    </row>
    <row r="53" spans="1:11" s="1" customFormat="1" ht="15" customHeight="1">
      <c r="A53" s="30"/>
      <c r="B53" s="59"/>
      <c r="C53" s="29"/>
      <c r="D53" s="29"/>
      <c r="E53" s="29"/>
      <c r="F53" s="29"/>
      <c r="G53" s="29"/>
      <c r="H53" s="29"/>
      <c r="I53" s="29"/>
      <c r="J53" s="29"/>
      <c r="K53" s="10"/>
    </row>
    <row r="54" spans="1:11" s="1" customFormat="1" ht="15" customHeight="1">
      <c r="A54" s="30"/>
      <c r="B54" s="59"/>
      <c r="C54" s="29"/>
      <c r="D54" s="29"/>
      <c r="E54" s="29"/>
      <c r="F54" s="29"/>
      <c r="G54" s="29"/>
      <c r="H54" s="29"/>
      <c r="I54" s="29"/>
      <c r="J54" s="29"/>
      <c r="K54" s="10"/>
    </row>
    <row r="55" spans="1:11" s="1" customFormat="1" ht="15" customHeight="1">
      <c r="A55" s="30"/>
      <c r="B55" s="59"/>
      <c r="C55" s="29"/>
      <c r="D55" s="29"/>
      <c r="E55" s="29"/>
      <c r="F55" s="29"/>
      <c r="G55" s="29"/>
      <c r="H55" s="29"/>
      <c r="I55" s="29"/>
      <c r="J55" s="29"/>
      <c r="K55" s="10"/>
    </row>
    <row r="56" spans="1:11" s="1" customFormat="1" ht="15" customHeight="1">
      <c r="A56" s="30"/>
      <c r="B56" s="59"/>
      <c r="C56" s="29"/>
      <c r="D56" s="29"/>
      <c r="E56" s="29"/>
      <c r="F56" s="29"/>
      <c r="G56" s="29"/>
      <c r="H56" s="29"/>
      <c r="I56" s="29"/>
      <c r="J56" s="29"/>
      <c r="K56" s="10"/>
    </row>
    <row r="57" spans="1:11" s="1" customFormat="1" ht="15" customHeight="1">
      <c r="A57" s="30"/>
      <c r="B57" s="59"/>
      <c r="C57" s="29"/>
      <c r="D57" s="29"/>
      <c r="E57" s="29"/>
      <c r="F57" s="29"/>
      <c r="G57" s="29"/>
      <c r="H57" s="29"/>
      <c r="I57" s="29"/>
      <c r="J57" s="29"/>
      <c r="K57" s="10"/>
    </row>
    <row r="58" spans="1:11" s="1" customFormat="1" ht="15" customHeight="1">
      <c r="A58" s="30"/>
      <c r="B58" s="59"/>
      <c r="C58" s="29"/>
      <c r="D58" s="29"/>
      <c r="E58" s="29"/>
      <c r="F58" s="29"/>
      <c r="G58" s="29"/>
      <c r="H58" s="29"/>
      <c r="I58" s="29"/>
      <c r="J58" s="29"/>
      <c r="K58" s="10"/>
    </row>
    <row r="59" spans="1:11" s="1" customFormat="1" ht="15" customHeight="1">
      <c r="A59" s="30"/>
      <c r="B59" s="59"/>
      <c r="C59" s="29"/>
      <c r="D59" s="29"/>
      <c r="E59" s="29"/>
      <c r="F59" s="29"/>
      <c r="G59" s="29"/>
      <c r="H59" s="29"/>
      <c r="I59" s="29"/>
      <c r="J59" s="29"/>
      <c r="K59" s="10"/>
    </row>
    <row r="60" spans="1:11" s="1" customFormat="1" ht="15" customHeight="1">
      <c r="A60" s="30"/>
      <c r="B60" s="59"/>
      <c r="C60" s="29"/>
      <c r="D60" s="29"/>
      <c r="E60" s="29"/>
      <c r="F60" s="29"/>
      <c r="G60" s="29"/>
      <c r="H60" s="29"/>
      <c r="I60" s="29"/>
      <c r="J60" s="29"/>
      <c r="K60" s="10"/>
    </row>
    <row r="61" spans="1:11" s="1" customFormat="1" ht="15" customHeight="1">
      <c r="A61" s="30"/>
      <c r="B61" s="59"/>
      <c r="C61" s="29"/>
      <c r="D61" s="29"/>
      <c r="E61" s="29"/>
      <c r="F61" s="29"/>
      <c r="G61" s="29"/>
      <c r="H61" s="29"/>
      <c r="I61" s="29"/>
      <c r="J61" s="29"/>
      <c r="K61" s="10"/>
    </row>
    <row r="62" spans="1:11" s="1" customFormat="1" ht="15" customHeight="1">
      <c r="A62" s="30"/>
      <c r="B62" s="59"/>
      <c r="C62" s="29"/>
      <c r="D62" s="29"/>
      <c r="E62" s="29"/>
      <c r="F62" s="29"/>
      <c r="G62" s="29"/>
      <c r="H62" s="29"/>
      <c r="I62" s="29"/>
      <c r="J62" s="29"/>
      <c r="K62" s="10"/>
    </row>
    <row r="63" spans="1:11" s="1" customFormat="1" ht="15" customHeight="1">
      <c r="A63" s="30"/>
      <c r="B63" s="59"/>
      <c r="C63" s="29"/>
      <c r="D63" s="29"/>
      <c r="E63" s="29"/>
      <c r="F63" s="29"/>
      <c r="G63" s="29"/>
      <c r="H63" s="29"/>
      <c r="I63" s="29"/>
      <c r="J63" s="29"/>
      <c r="K63" s="10"/>
    </row>
    <row r="64" spans="1:11" s="1" customFormat="1" ht="15" customHeight="1">
      <c r="A64" s="30"/>
      <c r="B64" s="59"/>
      <c r="C64" s="29"/>
      <c r="D64" s="29"/>
      <c r="E64" s="29"/>
      <c r="F64" s="29"/>
      <c r="G64" s="29"/>
      <c r="H64" s="29"/>
      <c r="I64" s="29"/>
      <c r="J64" s="29"/>
      <c r="K64" s="10"/>
    </row>
    <row r="65" spans="1:11" s="1" customFormat="1" ht="15" customHeight="1">
      <c r="A65" s="30"/>
      <c r="B65" s="59"/>
      <c r="C65" s="29"/>
      <c r="D65" s="29"/>
      <c r="E65" s="29"/>
      <c r="F65" s="29"/>
      <c r="G65" s="29"/>
      <c r="H65" s="29"/>
      <c r="I65" s="29"/>
      <c r="J65" s="29"/>
      <c r="K65" s="10"/>
    </row>
    <row r="66" spans="1:11" s="1" customFormat="1" ht="15" customHeight="1">
      <c r="A66" s="30"/>
      <c r="B66" s="59"/>
      <c r="C66" s="29"/>
      <c r="D66" s="29"/>
      <c r="E66" s="29"/>
      <c r="F66" s="29"/>
      <c r="G66" s="29"/>
      <c r="H66" s="29"/>
      <c r="I66" s="29"/>
      <c r="J66" s="29"/>
      <c r="K66" s="10"/>
    </row>
    <row r="67" spans="1:11" s="1" customFormat="1" ht="15" customHeight="1">
      <c r="A67" s="30"/>
      <c r="B67" s="59"/>
      <c r="C67" s="29"/>
      <c r="D67" s="29"/>
      <c r="E67" s="29"/>
      <c r="F67" s="29"/>
      <c r="G67" s="29"/>
      <c r="H67" s="29"/>
      <c r="I67" s="29"/>
      <c r="J67" s="29"/>
      <c r="K67" s="10"/>
    </row>
    <row r="68" spans="1:11" s="1" customFormat="1" ht="15" customHeight="1">
      <c r="A68" s="30"/>
      <c r="B68" s="59"/>
      <c r="C68" s="29"/>
      <c r="D68" s="29"/>
      <c r="E68" s="29"/>
      <c r="F68" s="29"/>
      <c r="G68" s="29"/>
      <c r="H68" s="29"/>
      <c r="I68" s="29"/>
      <c r="J68" s="29"/>
      <c r="K68" s="10"/>
    </row>
    <row r="69" spans="1:11" s="1" customFormat="1" ht="15" customHeight="1">
      <c r="A69" s="30"/>
      <c r="B69" s="59"/>
      <c r="C69" s="29"/>
      <c r="D69" s="29"/>
      <c r="E69" s="29"/>
      <c r="F69" s="29"/>
      <c r="G69" s="29"/>
      <c r="H69" s="29"/>
      <c r="I69" s="29"/>
      <c r="J69" s="29"/>
      <c r="K69" s="10"/>
    </row>
    <row r="70" spans="1:11" s="1" customFormat="1" ht="15" customHeight="1">
      <c r="A70" s="30"/>
      <c r="B70" s="59"/>
      <c r="C70" s="29"/>
      <c r="D70" s="29"/>
      <c r="E70" s="29"/>
      <c r="F70" s="29"/>
      <c r="G70" s="29"/>
      <c r="H70" s="29"/>
      <c r="I70" s="29"/>
      <c r="J70" s="29"/>
      <c r="K70" s="10"/>
    </row>
    <row r="71" spans="1:11" s="1" customFormat="1" ht="15" customHeight="1">
      <c r="A71" s="30"/>
      <c r="B71" s="59"/>
      <c r="C71" s="29"/>
      <c r="D71" s="29"/>
      <c r="E71" s="29"/>
      <c r="F71" s="29"/>
      <c r="G71" s="29"/>
      <c r="H71" s="29"/>
      <c r="I71" s="29"/>
      <c r="J71" s="29"/>
      <c r="K71" s="10"/>
    </row>
    <row r="72" spans="1:11" s="1" customFormat="1" ht="15" customHeight="1">
      <c r="A72" s="30"/>
      <c r="B72" s="59"/>
      <c r="C72" s="29"/>
      <c r="D72" s="29"/>
      <c r="E72" s="29"/>
      <c r="F72" s="29"/>
      <c r="G72" s="29"/>
      <c r="H72" s="29"/>
      <c r="I72" s="29"/>
      <c r="J72" s="29"/>
      <c r="K72" s="10"/>
    </row>
    <row r="73" spans="1:11" s="1" customFormat="1" ht="15" customHeight="1">
      <c r="A73" s="30"/>
      <c r="B73" s="59"/>
      <c r="C73" s="29"/>
      <c r="D73" s="29"/>
      <c r="E73" s="29"/>
      <c r="F73" s="29"/>
      <c r="G73" s="29"/>
      <c r="H73" s="29"/>
      <c r="I73" s="29"/>
      <c r="J73" s="29"/>
      <c r="K73" s="10"/>
    </row>
    <row r="74" spans="1:11" s="1" customFormat="1" ht="15" customHeight="1">
      <c r="A74" s="30"/>
      <c r="B74" s="59"/>
      <c r="C74" s="29"/>
      <c r="D74" s="29"/>
      <c r="E74" s="29"/>
      <c r="F74" s="29"/>
      <c r="G74" s="29"/>
      <c r="H74" s="29"/>
      <c r="I74" s="29"/>
      <c r="J74" s="29"/>
      <c r="K74" s="10"/>
    </row>
    <row r="75" spans="1:11" s="1" customFormat="1" ht="15" customHeight="1">
      <c r="A75" s="30"/>
      <c r="B75" s="59"/>
      <c r="C75" s="29"/>
      <c r="D75" s="29"/>
      <c r="E75" s="29"/>
      <c r="F75" s="29"/>
      <c r="G75" s="29"/>
      <c r="H75" s="29"/>
      <c r="I75" s="29"/>
      <c r="J75" s="29"/>
      <c r="K75" s="10"/>
    </row>
    <row r="76" spans="1:11" s="1" customFormat="1" ht="15" customHeight="1">
      <c r="A76" s="30"/>
      <c r="B76" s="59"/>
      <c r="C76" s="29"/>
      <c r="D76" s="29"/>
      <c r="E76" s="29"/>
      <c r="F76" s="29"/>
      <c r="G76" s="29"/>
      <c r="H76" s="29"/>
      <c r="I76" s="29"/>
      <c r="J76" s="29"/>
      <c r="K76" s="10"/>
    </row>
    <row r="77" spans="1:18" s="1" customFormat="1" ht="15" customHeight="1">
      <c r="A77" s="68"/>
      <c r="B77" s="69"/>
      <c r="C77" s="70"/>
      <c r="D77" s="70"/>
      <c r="E77" s="70"/>
      <c r="F77" s="70"/>
      <c r="G77" s="70"/>
      <c r="H77" s="70"/>
      <c r="I77" s="70"/>
      <c r="J77" s="70"/>
      <c r="K77" s="11"/>
      <c r="L77" s="12"/>
      <c r="M77" s="12"/>
      <c r="N77" s="12"/>
      <c r="O77" s="12"/>
      <c r="P77" s="12"/>
      <c r="Q77" s="12"/>
      <c r="R77" s="12"/>
    </row>
    <row r="78" spans="1:18" s="1" customFormat="1" ht="15" customHeight="1">
      <c r="A78" s="68"/>
      <c r="B78" s="69"/>
      <c r="C78" s="70"/>
      <c r="D78" s="70"/>
      <c r="E78" s="70"/>
      <c r="F78" s="70"/>
      <c r="G78" s="70"/>
      <c r="H78" s="70"/>
      <c r="I78" s="70"/>
      <c r="J78" s="70"/>
      <c r="K78" s="11"/>
      <c r="L78" s="12"/>
      <c r="M78" s="12"/>
      <c r="N78" s="12"/>
      <c r="O78" s="12"/>
      <c r="P78" s="12"/>
      <c r="Q78" s="12"/>
      <c r="R78" s="12"/>
    </row>
    <row r="79" spans="1:18" s="1" customFormat="1" ht="15" customHeight="1">
      <c r="A79" s="68"/>
      <c r="B79" s="69"/>
      <c r="C79" s="70"/>
      <c r="D79" s="70"/>
      <c r="E79" s="70"/>
      <c r="F79" s="70"/>
      <c r="G79" s="70"/>
      <c r="H79" s="70"/>
      <c r="I79" s="70"/>
      <c r="J79" s="70"/>
      <c r="K79" s="11"/>
      <c r="L79" s="12"/>
      <c r="M79" s="12"/>
      <c r="N79" s="12"/>
      <c r="O79" s="12"/>
      <c r="P79" s="12"/>
      <c r="Q79" s="12"/>
      <c r="R79" s="12"/>
    </row>
    <row r="80" spans="1:18" s="1" customFormat="1" ht="15" customHeight="1">
      <c r="A80" s="68"/>
      <c r="B80" s="69"/>
      <c r="C80" s="70"/>
      <c r="D80" s="70"/>
      <c r="E80" s="70"/>
      <c r="F80" s="70"/>
      <c r="G80" s="70"/>
      <c r="H80" s="70"/>
      <c r="I80" s="70"/>
      <c r="J80" s="70"/>
      <c r="K80" s="11"/>
      <c r="L80" s="12"/>
      <c r="M80" s="12"/>
      <c r="N80" s="12"/>
      <c r="O80" s="12"/>
      <c r="P80" s="12"/>
      <c r="Q80" s="12"/>
      <c r="R80" s="12"/>
    </row>
    <row r="81" spans="1:18" s="1" customFormat="1" ht="15" customHeight="1">
      <c r="A81" s="68"/>
      <c r="B81" s="69"/>
      <c r="C81" s="70"/>
      <c r="D81" s="70"/>
      <c r="E81" s="70"/>
      <c r="F81" s="70"/>
      <c r="G81" s="70"/>
      <c r="H81" s="70"/>
      <c r="I81" s="70"/>
      <c r="J81" s="70"/>
      <c r="K81" s="11"/>
      <c r="L81" s="12"/>
      <c r="M81" s="12"/>
      <c r="N81" s="12"/>
      <c r="O81" s="12"/>
      <c r="P81" s="12"/>
      <c r="Q81" s="12"/>
      <c r="R81" s="12"/>
    </row>
    <row r="82" spans="1:18" s="1" customFormat="1" ht="15" customHeight="1">
      <c r="A82" s="68"/>
      <c r="B82" s="69"/>
      <c r="C82" s="70"/>
      <c r="D82" s="70"/>
      <c r="E82" s="70"/>
      <c r="F82" s="70"/>
      <c r="G82" s="70"/>
      <c r="H82" s="70"/>
      <c r="I82" s="70"/>
      <c r="J82" s="70"/>
      <c r="K82" s="11"/>
      <c r="L82" s="12"/>
      <c r="M82" s="12"/>
      <c r="N82" s="12"/>
      <c r="O82" s="12"/>
      <c r="P82" s="12"/>
      <c r="Q82" s="12"/>
      <c r="R82" s="12"/>
    </row>
    <row r="83" spans="1:18" s="1" customFormat="1" ht="15" customHeight="1">
      <c r="A83" s="68"/>
      <c r="B83" s="69"/>
      <c r="C83" s="70"/>
      <c r="D83" s="70"/>
      <c r="E83" s="70"/>
      <c r="F83" s="70"/>
      <c r="G83" s="70"/>
      <c r="H83" s="70"/>
      <c r="I83" s="70"/>
      <c r="J83" s="70"/>
      <c r="K83" s="11"/>
      <c r="L83" s="12"/>
      <c r="M83" s="12"/>
      <c r="N83" s="12"/>
      <c r="O83" s="12"/>
      <c r="P83" s="12"/>
      <c r="Q83" s="12"/>
      <c r="R83" s="12"/>
    </row>
    <row r="84" spans="1:18" s="1" customFormat="1" ht="15" customHeight="1">
      <c r="A84" s="68"/>
      <c r="B84" s="69"/>
      <c r="C84" s="70"/>
      <c r="D84" s="70"/>
      <c r="E84" s="70"/>
      <c r="F84" s="70"/>
      <c r="G84" s="70"/>
      <c r="H84" s="70"/>
      <c r="I84" s="70"/>
      <c r="J84" s="70"/>
      <c r="K84" s="11"/>
      <c r="L84" s="12"/>
      <c r="M84" s="12"/>
      <c r="N84" s="12"/>
      <c r="O84" s="12"/>
      <c r="P84" s="12"/>
      <c r="Q84" s="12"/>
      <c r="R84" s="12"/>
    </row>
    <row r="85" spans="1:18" s="1" customFormat="1" ht="15" customHeight="1">
      <c r="A85" s="68"/>
      <c r="B85" s="69"/>
      <c r="C85" s="70"/>
      <c r="D85" s="70"/>
      <c r="E85" s="70"/>
      <c r="F85" s="70"/>
      <c r="G85" s="70"/>
      <c r="H85" s="70"/>
      <c r="I85" s="70"/>
      <c r="J85" s="70"/>
      <c r="K85" s="11"/>
      <c r="L85" s="12"/>
      <c r="M85" s="12"/>
      <c r="N85" s="12"/>
      <c r="O85" s="12"/>
      <c r="P85" s="12"/>
      <c r="Q85" s="12"/>
      <c r="R85" s="12"/>
    </row>
    <row r="86" spans="1:18" s="1" customFormat="1" ht="15" customHeight="1">
      <c r="A86" s="68"/>
      <c r="B86" s="69"/>
      <c r="C86" s="70"/>
      <c r="D86" s="70"/>
      <c r="E86" s="70"/>
      <c r="F86" s="70"/>
      <c r="G86" s="70"/>
      <c r="H86" s="70"/>
      <c r="I86" s="70"/>
      <c r="J86" s="70"/>
      <c r="K86" s="11"/>
      <c r="L86" s="12"/>
      <c r="M86" s="12"/>
      <c r="N86" s="12"/>
      <c r="O86" s="12"/>
      <c r="P86" s="12"/>
      <c r="Q86" s="12"/>
      <c r="R86" s="12"/>
    </row>
    <row r="87" spans="1:18" s="1" customFormat="1" ht="15" customHeight="1">
      <c r="A87" s="68"/>
      <c r="B87" s="69"/>
      <c r="C87" s="70"/>
      <c r="D87" s="70"/>
      <c r="E87" s="70"/>
      <c r="F87" s="70"/>
      <c r="G87" s="70"/>
      <c r="H87" s="70"/>
      <c r="I87" s="70"/>
      <c r="J87" s="70"/>
      <c r="K87" s="11"/>
      <c r="L87" s="12"/>
      <c r="M87" s="12"/>
      <c r="N87" s="12"/>
      <c r="O87" s="12"/>
      <c r="P87" s="12"/>
      <c r="Q87" s="12"/>
      <c r="R87" s="12"/>
    </row>
    <row r="88" spans="1:18" s="1" customFormat="1" ht="15" customHeight="1">
      <c r="A88" s="68"/>
      <c r="B88" s="69"/>
      <c r="C88" s="70"/>
      <c r="D88" s="70"/>
      <c r="E88" s="70"/>
      <c r="F88" s="70"/>
      <c r="G88" s="70"/>
      <c r="H88" s="70"/>
      <c r="I88" s="70"/>
      <c r="J88" s="70"/>
      <c r="K88" s="11"/>
      <c r="L88" s="12"/>
      <c r="M88" s="12"/>
      <c r="N88" s="12"/>
      <c r="O88" s="12"/>
      <c r="P88" s="12"/>
      <c r="Q88" s="12"/>
      <c r="R88" s="12"/>
    </row>
    <row r="89" spans="1:18" s="1" customFormat="1" ht="15" customHeight="1">
      <c r="A89" s="68"/>
      <c r="B89" s="69"/>
      <c r="C89" s="70"/>
      <c r="D89" s="70"/>
      <c r="E89" s="70"/>
      <c r="F89" s="70"/>
      <c r="G89" s="70"/>
      <c r="H89" s="70"/>
      <c r="I89" s="70"/>
      <c r="J89" s="70"/>
      <c r="K89" s="11"/>
      <c r="L89" s="12"/>
      <c r="M89" s="12"/>
      <c r="N89" s="12"/>
      <c r="O89" s="12"/>
      <c r="P89" s="12"/>
      <c r="Q89" s="12"/>
      <c r="R89" s="12"/>
    </row>
    <row r="90" spans="1:18" s="1" customFormat="1" ht="15" customHeight="1">
      <c r="A90" s="68"/>
      <c r="B90" s="69"/>
      <c r="C90" s="70"/>
      <c r="D90" s="70"/>
      <c r="E90" s="70"/>
      <c r="F90" s="70"/>
      <c r="G90" s="70"/>
      <c r="H90" s="70"/>
      <c r="I90" s="70"/>
      <c r="J90" s="70"/>
      <c r="K90" s="11"/>
      <c r="L90" s="12"/>
      <c r="M90" s="12"/>
      <c r="N90" s="12"/>
      <c r="O90" s="12"/>
      <c r="P90" s="12"/>
      <c r="Q90" s="12"/>
      <c r="R90" s="12"/>
    </row>
    <row r="91" spans="1:18" s="1" customFormat="1" ht="15" customHeight="1">
      <c r="A91" s="68"/>
      <c r="B91" s="69"/>
      <c r="C91" s="70"/>
      <c r="D91" s="70"/>
      <c r="E91" s="70"/>
      <c r="F91" s="70"/>
      <c r="G91" s="70"/>
      <c r="H91" s="70"/>
      <c r="I91" s="70"/>
      <c r="J91" s="70"/>
      <c r="K91" s="11"/>
      <c r="L91" s="12"/>
      <c r="M91" s="12"/>
      <c r="N91" s="12"/>
      <c r="O91" s="12"/>
      <c r="P91" s="12"/>
      <c r="Q91" s="12"/>
      <c r="R91" s="12"/>
    </row>
    <row r="92" spans="1:18" s="1" customFormat="1" ht="15" customHeight="1">
      <c r="A92" s="68"/>
      <c r="B92" s="69"/>
      <c r="C92" s="70"/>
      <c r="D92" s="70"/>
      <c r="E92" s="70"/>
      <c r="F92" s="70"/>
      <c r="G92" s="70"/>
      <c r="H92" s="70"/>
      <c r="I92" s="70"/>
      <c r="J92" s="70"/>
      <c r="K92" s="11"/>
      <c r="L92" s="12"/>
      <c r="M92" s="12"/>
      <c r="N92" s="12"/>
      <c r="O92" s="12"/>
      <c r="P92" s="12"/>
      <c r="Q92" s="12"/>
      <c r="R92" s="12"/>
    </row>
    <row r="93" spans="1:18" s="1" customFormat="1" ht="15" customHeight="1">
      <c r="A93" s="68"/>
      <c r="B93" s="69"/>
      <c r="C93" s="70"/>
      <c r="D93" s="70"/>
      <c r="E93" s="70"/>
      <c r="F93" s="70"/>
      <c r="G93" s="70"/>
      <c r="H93" s="70"/>
      <c r="I93" s="70"/>
      <c r="J93" s="70"/>
      <c r="K93" s="11"/>
      <c r="L93" s="12"/>
      <c r="M93" s="12"/>
      <c r="N93" s="12"/>
      <c r="O93" s="12"/>
      <c r="P93" s="12"/>
      <c r="Q93" s="12"/>
      <c r="R93" s="12"/>
    </row>
    <row r="94" spans="1:18" s="1" customFormat="1" ht="15" customHeight="1">
      <c r="A94" s="68"/>
      <c r="B94" s="69"/>
      <c r="C94" s="70"/>
      <c r="D94" s="70"/>
      <c r="E94" s="70"/>
      <c r="F94" s="70"/>
      <c r="G94" s="70"/>
      <c r="H94" s="70"/>
      <c r="I94" s="70"/>
      <c r="J94" s="70"/>
      <c r="K94" s="11"/>
      <c r="L94" s="12"/>
      <c r="M94" s="12"/>
      <c r="N94" s="12"/>
      <c r="O94" s="12"/>
      <c r="P94" s="12"/>
      <c r="Q94" s="12"/>
      <c r="R94" s="12"/>
    </row>
    <row r="95" spans="1:18" s="1" customFormat="1" ht="15" customHeight="1">
      <c r="A95" s="68"/>
      <c r="B95" s="69"/>
      <c r="C95" s="70"/>
      <c r="D95" s="70"/>
      <c r="E95" s="70"/>
      <c r="F95" s="70"/>
      <c r="G95" s="70"/>
      <c r="H95" s="70"/>
      <c r="I95" s="70"/>
      <c r="J95" s="70"/>
      <c r="K95" s="11"/>
      <c r="L95" s="12"/>
      <c r="M95" s="12"/>
      <c r="N95" s="12"/>
      <c r="O95" s="12"/>
      <c r="P95" s="12"/>
      <c r="Q95" s="12"/>
      <c r="R95" s="12"/>
    </row>
    <row r="96" spans="1:18" s="1" customFormat="1" ht="15" customHeight="1">
      <c r="A96" s="68"/>
      <c r="B96" s="69"/>
      <c r="C96" s="70"/>
      <c r="D96" s="70"/>
      <c r="E96" s="70"/>
      <c r="F96" s="70"/>
      <c r="G96" s="70"/>
      <c r="H96" s="70"/>
      <c r="I96" s="70"/>
      <c r="J96" s="70"/>
      <c r="K96" s="11"/>
      <c r="L96" s="12"/>
      <c r="M96" s="12"/>
      <c r="N96" s="12"/>
      <c r="O96" s="12"/>
      <c r="P96" s="12"/>
      <c r="Q96" s="12"/>
      <c r="R96" s="12"/>
    </row>
    <row r="97" spans="1:18" s="1" customFormat="1" ht="15" customHeight="1">
      <c r="A97" s="68"/>
      <c r="B97" s="69"/>
      <c r="C97" s="70"/>
      <c r="D97" s="70"/>
      <c r="E97" s="70"/>
      <c r="F97" s="70"/>
      <c r="G97" s="70"/>
      <c r="H97" s="70"/>
      <c r="I97" s="70"/>
      <c r="J97" s="70"/>
      <c r="K97" s="11"/>
      <c r="L97" s="12"/>
      <c r="M97" s="12"/>
      <c r="N97" s="12"/>
      <c r="O97" s="12"/>
      <c r="P97" s="12"/>
      <c r="Q97" s="12"/>
      <c r="R97" s="12"/>
    </row>
    <row r="98" spans="1:18" s="1" customFormat="1" ht="15" customHeight="1">
      <c r="A98" s="68"/>
      <c r="B98" s="69"/>
      <c r="C98" s="70"/>
      <c r="D98" s="70"/>
      <c r="E98" s="70"/>
      <c r="F98" s="70"/>
      <c r="G98" s="70"/>
      <c r="H98" s="70"/>
      <c r="I98" s="70"/>
      <c r="J98" s="70"/>
      <c r="K98" s="11"/>
      <c r="L98" s="12"/>
      <c r="M98" s="12"/>
      <c r="N98" s="12"/>
      <c r="O98" s="12"/>
      <c r="P98" s="12"/>
      <c r="Q98" s="12"/>
      <c r="R98" s="12"/>
    </row>
    <row r="99" spans="1:18" s="1" customFormat="1" ht="15" customHeight="1">
      <c r="A99" s="68"/>
      <c r="B99" s="69"/>
      <c r="C99" s="70"/>
      <c r="D99" s="70"/>
      <c r="E99" s="70"/>
      <c r="F99" s="70"/>
      <c r="G99" s="70"/>
      <c r="H99" s="70"/>
      <c r="I99" s="70"/>
      <c r="J99" s="70"/>
      <c r="K99" s="11"/>
      <c r="L99" s="12"/>
      <c r="M99" s="12"/>
      <c r="N99" s="12"/>
      <c r="O99" s="12"/>
      <c r="P99" s="12"/>
      <c r="Q99" s="12"/>
      <c r="R99" s="12"/>
    </row>
    <row r="100" spans="1:18" s="1" customFormat="1" ht="15" customHeight="1">
      <c r="A100" s="68"/>
      <c r="B100" s="69"/>
      <c r="C100" s="70"/>
      <c r="D100" s="70"/>
      <c r="E100" s="70"/>
      <c r="F100" s="70"/>
      <c r="G100" s="70"/>
      <c r="H100" s="70"/>
      <c r="I100" s="70"/>
      <c r="J100" s="70"/>
      <c r="K100" s="11"/>
      <c r="L100" s="12"/>
      <c r="M100" s="12"/>
      <c r="N100" s="12"/>
      <c r="O100" s="12"/>
      <c r="P100" s="12"/>
      <c r="Q100" s="12"/>
      <c r="R100" s="12"/>
    </row>
    <row r="101" spans="1:18" s="1" customFormat="1" ht="15" customHeight="1">
      <c r="A101" s="68"/>
      <c r="B101" s="69"/>
      <c r="C101" s="70"/>
      <c r="D101" s="70"/>
      <c r="E101" s="70"/>
      <c r="F101" s="70"/>
      <c r="G101" s="70"/>
      <c r="H101" s="70"/>
      <c r="I101" s="70"/>
      <c r="J101" s="70"/>
      <c r="K101" s="11"/>
      <c r="L101" s="12"/>
      <c r="M101" s="12"/>
      <c r="N101" s="12"/>
      <c r="O101" s="12"/>
      <c r="P101" s="12"/>
      <c r="Q101" s="12"/>
      <c r="R101" s="12"/>
    </row>
    <row r="102" spans="1:21" s="1" customFormat="1" ht="15" customHeight="1">
      <c r="A102" s="68"/>
      <c r="B102" s="69"/>
      <c r="C102" s="70"/>
      <c r="D102" s="70"/>
      <c r="E102" s="70"/>
      <c r="F102" s="70"/>
      <c r="G102" s="70"/>
      <c r="H102" s="70"/>
      <c r="I102" s="70"/>
      <c r="J102" s="70"/>
      <c r="K102" s="11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s="1" customFormat="1" ht="15" customHeight="1">
      <c r="A103" s="68"/>
      <c r="B103" s="69"/>
      <c r="C103" s="70"/>
      <c r="D103" s="70"/>
      <c r="E103" s="70"/>
      <c r="F103" s="70"/>
      <c r="G103" s="70"/>
      <c r="H103" s="70"/>
      <c r="I103" s="70"/>
      <c r="J103" s="70"/>
      <c r="K103" s="11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s="1" customFormat="1" ht="15" customHeight="1">
      <c r="A104" s="68"/>
      <c r="B104" s="69"/>
      <c r="C104" s="70"/>
      <c r="D104" s="70"/>
      <c r="E104" s="70"/>
      <c r="F104" s="70"/>
      <c r="G104" s="70"/>
      <c r="H104" s="70"/>
      <c r="I104" s="70"/>
      <c r="J104" s="70"/>
      <c r="K104" s="11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s="1" customFormat="1" ht="15" customHeight="1">
      <c r="A105" s="68"/>
      <c r="B105" s="69"/>
      <c r="C105" s="70"/>
      <c r="D105" s="70"/>
      <c r="E105" s="70"/>
      <c r="F105" s="70"/>
      <c r="G105" s="70"/>
      <c r="H105" s="70"/>
      <c r="I105" s="70"/>
      <c r="J105" s="70"/>
      <c r="K105" s="11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s="1" customFormat="1" ht="15" customHeight="1">
      <c r="A106" s="68"/>
      <c r="B106" s="69"/>
      <c r="C106" s="70"/>
      <c r="D106" s="70"/>
      <c r="E106" s="70"/>
      <c r="F106" s="70"/>
      <c r="G106" s="70"/>
      <c r="H106" s="70"/>
      <c r="I106" s="70"/>
      <c r="J106" s="70"/>
      <c r="K106" s="11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" customFormat="1" ht="15" customHeight="1">
      <c r="A107" s="68"/>
      <c r="B107" s="69"/>
      <c r="C107" s="70"/>
      <c r="D107" s="70"/>
      <c r="E107" s="70"/>
      <c r="F107" s="70"/>
      <c r="G107" s="70"/>
      <c r="H107" s="70"/>
      <c r="I107" s="70"/>
      <c r="J107" s="70"/>
      <c r="K107" s="11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" customFormat="1" ht="15" customHeight="1">
      <c r="A108" s="68"/>
      <c r="B108" s="69"/>
      <c r="C108" s="70"/>
      <c r="D108" s="70"/>
      <c r="E108" s="70"/>
      <c r="F108" s="70"/>
      <c r="G108" s="70"/>
      <c r="H108" s="70"/>
      <c r="I108" s="70"/>
      <c r="J108" s="70"/>
      <c r="K108" s="11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" customFormat="1" ht="15" customHeight="1">
      <c r="A109" s="68"/>
      <c r="B109" s="69"/>
      <c r="C109" s="70"/>
      <c r="D109" s="70"/>
      <c r="E109" s="70"/>
      <c r="F109" s="70"/>
      <c r="G109" s="70"/>
      <c r="H109" s="70"/>
      <c r="I109" s="70"/>
      <c r="J109" s="70"/>
      <c r="K109" s="11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s="1" customFormat="1" ht="15" customHeight="1">
      <c r="A110" s="68"/>
      <c r="B110" s="69"/>
      <c r="C110" s="70"/>
      <c r="D110" s="70"/>
      <c r="E110" s="70"/>
      <c r="F110" s="70"/>
      <c r="G110" s="70"/>
      <c r="H110" s="70"/>
      <c r="I110" s="70"/>
      <c r="J110" s="70"/>
      <c r="K110" s="11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1" customFormat="1" ht="15" customHeight="1">
      <c r="A111" s="68"/>
      <c r="B111" s="69"/>
      <c r="C111" s="70"/>
      <c r="D111" s="70"/>
      <c r="E111" s="70"/>
      <c r="F111" s="70"/>
      <c r="G111" s="70"/>
      <c r="H111" s="70"/>
      <c r="I111" s="70"/>
      <c r="J111" s="70"/>
      <c r="K111" s="11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s="1" customFormat="1" ht="15" customHeight="1">
      <c r="A112" s="68"/>
      <c r="B112" s="69"/>
      <c r="C112" s="70"/>
      <c r="D112" s="70"/>
      <c r="E112" s="70"/>
      <c r="F112" s="70"/>
      <c r="G112" s="70"/>
      <c r="H112" s="70"/>
      <c r="I112" s="70"/>
      <c r="J112" s="70"/>
      <c r="K112" s="11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15" customHeight="1">
      <c r="A113" s="68"/>
      <c r="B113" s="69"/>
      <c r="C113" s="70"/>
      <c r="D113" s="70"/>
      <c r="E113" s="70"/>
      <c r="F113" s="70"/>
      <c r="G113" s="70"/>
      <c r="H113" s="70"/>
      <c r="I113" s="70"/>
      <c r="J113" s="70"/>
      <c r="K113" s="11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1" customFormat="1" ht="15" customHeight="1">
      <c r="A114" s="68"/>
      <c r="B114" s="69"/>
      <c r="C114" s="70"/>
      <c r="D114" s="70"/>
      <c r="E114" s="70"/>
      <c r="F114" s="70"/>
      <c r="G114" s="70"/>
      <c r="H114" s="70"/>
      <c r="I114" s="70"/>
      <c r="J114" s="70"/>
      <c r="K114" s="11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" customFormat="1" ht="15" customHeight="1">
      <c r="A115" s="68"/>
      <c r="B115" s="69"/>
      <c r="C115" s="70"/>
      <c r="D115" s="70"/>
      <c r="E115" s="70"/>
      <c r="F115" s="70"/>
      <c r="G115" s="70"/>
      <c r="H115" s="70"/>
      <c r="I115" s="70"/>
      <c r="J115" s="70"/>
      <c r="K115" s="11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15" customHeight="1">
      <c r="A116" s="68"/>
      <c r="B116" s="69"/>
      <c r="C116" s="70"/>
      <c r="D116" s="70"/>
      <c r="E116" s="70"/>
      <c r="F116" s="70"/>
      <c r="G116" s="70"/>
      <c r="H116" s="70"/>
      <c r="I116" s="70"/>
      <c r="J116" s="70"/>
      <c r="K116" s="11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s="1" customFormat="1" ht="15" customHeight="1">
      <c r="A117" s="68"/>
      <c r="B117" s="69"/>
      <c r="C117" s="70"/>
      <c r="D117" s="70"/>
      <c r="E117" s="70"/>
      <c r="F117" s="70"/>
      <c r="G117" s="70"/>
      <c r="H117" s="70"/>
      <c r="I117" s="70"/>
      <c r="J117" s="70"/>
      <c r="K117" s="11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" customFormat="1" ht="15" customHeight="1">
      <c r="A118" s="68"/>
      <c r="B118" s="69"/>
      <c r="C118" s="70"/>
      <c r="D118" s="70"/>
      <c r="E118" s="70"/>
      <c r="F118" s="70"/>
      <c r="G118" s="70"/>
      <c r="H118" s="70"/>
      <c r="I118" s="70"/>
      <c r="J118" s="70"/>
      <c r="K118" s="11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" customFormat="1" ht="15" customHeight="1">
      <c r="A119" s="68"/>
      <c r="B119" s="69"/>
      <c r="C119" s="70"/>
      <c r="D119" s="70"/>
      <c r="E119" s="70"/>
      <c r="F119" s="70"/>
      <c r="G119" s="70"/>
      <c r="H119" s="70"/>
      <c r="I119" s="70"/>
      <c r="J119" s="70"/>
      <c r="K119" s="11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" customFormat="1" ht="15" customHeight="1">
      <c r="A120" s="68"/>
      <c r="B120" s="69"/>
      <c r="C120" s="70"/>
      <c r="D120" s="70"/>
      <c r="E120" s="70"/>
      <c r="F120" s="70"/>
      <c r="G120" s="70"/>
      <c r="H120" s="70"/>
      <c r="I120" s="70"/>
      <c r="J120" s="70"/>
      <c r="K120" s="11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s="1" customFormat="1" ht="15" customHeight="1">
      <c r="A121" s="68"/>
      <c r="B121" s="69"/>
      <c r="C121" s="70"/>
      <c r="D121" s="70"/>
      <c r="E121" s="70"/>
      <c r="F121" s="70"/>
      <c r="G121" s="70"/>
      <c r="H121" s="70"/>
      <c r="I121" s="70"/>
      <c r="J121" s="70"/>
      <c r="K121" s="11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" customFormat="1" ht="15" customHeight="1">
      <c r="A122" s="68"/>
      <c r="B122" s="69"/>
      <c r="C122" s="70"/>
      <c r="D122" s="70"/>
      <c r="E122" s="70"/>
      <c r="F122" s="70"/>
      <c r="G122" s="70"/>
      <c r="H122" s="70"/>
      <c r="I122" s="70"/>
      <c r="J122" s="70"/>
      <c r="K122" s="11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" customFormat="1" ht="15" customHeight="1">
      <c r="A123" s="68"/>
      <c r="B123" s="69"/>
      <c r="C123" s="70"/>
      <c r="D123" s="70"/>
      <c r="E123" s="70"/>
      <c r="F123" s="70"/>
      <c r="G123" s="70"/>
      <c r="H123" s="70"/>
      <c r="I123" s="70"/>
      <c r="J123" s="70"/>
      <c r="K123" s="11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" customFormat="1" ht="15" customHeight="1">
      <c r="A124" s="68"/>
      <c r="B124" s="69"/>
      <c r="C124" s="70"/>
      <c r="D124" s="70"/>
      <c r="E124" s="70"/>
      <c r="F124" s="70"/>
      <c r="G124" s="70"/>
      <c r="H124" s="70"/>
      <c r="I124" s="70"/>
      <c r="J124" s="70"/>
      <c r="K124" s="11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" customFormat="1" ht="15" customHeight="1">
      <c r="A125" s="68"/>
      <c r="B125" s="69"/>
      <c r="C125" s="70"/>
      <c r="D125" s="70"/>
      <c r="E125" s="70"/>
      <c r="F125" s="70"/>
      <c r="G125" s="70"/>
      <c r="H125" s="70"/>
      <c r="I125" s="70"/>
      <c r="J125" s="70"/>
      <c r="K125" s="11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1" customFormat="1" ht="15" customHeight="1">
      <c r="A126" s="68"/>
      <c r="B126" s="69"/>
      <c r="C126" s="70"/>
      <c r="D126" s="70"/>
      <c r="E126" s="70"/>
      <c r="F126" s="70"/>
      <c r="G126" s="70"/>
      <c r="H126" s="70"/>
      <c r="I126" s="70"/>
      <c r="J126" s="70"/>
      <c r="K126" s="11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" customFormat="1" ht="15" customHeight="1">
      <c r="A127" s="68"/>
      <c r="B127" s="69"/>
      <c r="C127" s="70"/>
      <c r="D127" s="70"/>
      <c r="E127" s="70"/>
      <c r="F127" s="70"/>
      <c r="G127" s="70"/>
      <c r="H127" s="70"/>
      <c r="I127" s="70"/>
      <c r="J127" s="70"/>
      <c r="K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15" customHeight="1">
      <c r="A128" s="68"/>
      <c r="B128" s="69"/>
      <c r="C128" s="70"/>
      <c r="D128" s="70"/>
      <c r="E128" s="70"/>
      <c r="F128" s="70"/>
      <c r="G128" s="70"/>
      <c r="H128" s="70"/>
      <c r="I128" s="70"/>
      <c r="J128" s="70"/>
      <c r="K128" s="11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s="1" customFormat="1" ht="15" customHeight="1">
      <c r="A129" s="68"/>
      <c r="B129" s="69"/>
      <c r="C129" s="70"/>
      <c r="D129" s="70"/>
      <c r="E129" s="70"/>
      <c r="F129" s="70"/>
      <c r="G129" s="70"/>
      <c r="H129" s="70"/>
      <c r="I129" s="70"/>
      <c r="J129" s="70"/>
      <c r="K129" s="11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1" customFormat="1" ht="15" customHeight="1">
      <c r="A130" s="68"/>
      <c r="B130" s="69"/>
      <c r="C130" s="70"/>
      <c r="D130" s="70"/>
      <c r="E130" s="70"/>
      <c r="F130" s="70"/>
      <c r="G130" s="70"/>
      <c r="H130" s="70"/>
      <c r="I130" s="70"/>
      <c r="J130" s="70"/>
      <c r="K130" s="11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s="1" customFormat="1" ht="15" customHeight="1">
      <c r="A131" s="68"/>
      <c r="B131" s="69"/>
      <c r="C131" s="70"/>
      <c r="D131" s="70"/>
      <c r="E131" s="70"/>
      <c r="F131" s="70"/>
      <c r="G131" s="70"/>
      <c r="H131" s="70"/>
      <c r="I131" s="70"/>
      <c r="J131" s="70"/>
      <c r="K131" s="11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s="1" customFormat="1" ht="15" customHeight="1">
      <c r="A132" s="68"/>
      <c r="B132" s="69"/>
      <c r="C132" s="70"/>
      <c r="D132" s="70"/>
      <c r="E132" s="70"/>
      <c r="F132" s="70"/>
      <c r="G132" s="70"/>
      <c r="H132" s="70"/>
      <c r="I132" s="70"/>
      <c r="J132" s="70"/>
      <c r="K132" s="11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" customFormat="1" ht="15" customHeight="1">
      <c r="A133" s="68"/>
      <c r="B133" s="69"/>
      <c r="C133" s="70"/>
      <c r="D133" s="70"/>
      <c r="E133" s="70"/>
      <c r="F133" s="70"/>
      <c r="G133" s="70"/>
      <c r="H133" s="70"/>
      <c r="I133" s="70"/>
      <c r="J133" s="70"/>
      <c r="K133" s="11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15" customHeight="1">
      <c r="A134" s="68"/>
      <c r="B134" s="69"/>
      <c r="C134" s="70"/>
      <c r="D134" s="70"/>
      <c r="E134" s="70"/>
      <c r="F134" s="70"/>
      <c r="G134" s="70"/>
      <c r="H134" s="70"/>
      <c r="I134" s="70"/>
      <c r="J134" s="70"/>
      <c r="K134" s="11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s="1" customFormat="1" ht="15" customHeight="1">
      <c r="A135" s="68"/>
      <c r="B135" s="69"/>
      <c r="C135" s="70"/>
      <c r="D135" s="70"/>
      <c r="E135" s="70"/>
      <c r="F135" s="70"/>
      <c r="G135" s="70"/>
      <c r="H135" s="70"/>
      <c r="I135" s="70"/>
      <c r="J135" s="70"/>
      <c r="K135" s="11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s="1" customFormat="1" ht="15" customHeight="1">
      <c r="A136" s="68"/>
      <c r="B136" s="69"/>
      <c r="C136" s="70"/>
      <c r="D136" s="70"/>
      <c r="E136" s="70"/>
      <c r="F136" s="70"/>
      <c r="G136" s="70"/>
      <c r="H136" s="70"/>
      <c r="I136" s="70"/>
      <c r="J136" s="70"/>
      <c r="K136" s="11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15" customHeight="1">
      <c r="A137" s="68"/>
      <c r="B137" s="69"/>
      <c r="C137" s="70"/>
      <c r="D137" s="70"/>
      <c r="E137" s="70"/>
      <c r="F137" s="70"/>
      <c r="G137" s="70"/>
      <c r="H137" s="70"/>
      <c r="I137" s="70"/>
      <c r="J137" s="70"/>
      <c r="K137" s="11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" customFormat="1" ht="15" customHeight="1">
      <c r="A138" s="68"/>
      <c r="B138" s="69"/>
      <c r="C138" s="70"/>
      <c r="D138" s="70"/>
      <c r="E138" s="70"/>
      <c r="F138" s="70"/>
      <c r="G138" s="70"/>
      <c r="H138" s="70"/>
      <c r="I138" s="70"/>
      <c r="J138" s="70"/>
      <c r="K138" s="11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" customFormat="1" ht="15" customHeight="1">
      <c r="A139" s="68"/>
      <c r="B139" s="69"/>
      <c r="C139" s="70"/>
      <c r="D139" s="70"/>
      <c r="E139" s="70"/>
      <c r="F139" s="70"/>
      <c r="G139" s="70"/>
      <c r="H139" s="70"/>
      <c r="I139" s="70"/>
      <c r="J139" s="70"/>
      <c r="K139" s="11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s="1" customFormat="1" ht="15" customHeight="1">
      <c r="A140" s="68"/>
      <c r="B140" s="69"/>
      <c r="C140" s="70"/>
      <c r="D140" s="70"/>
      <c r="E140" s="70"/>
      <c r="F140" s="70"/>
      <c r="G140" s="70"/>
      <c r="H140" s="70"/>
      <c r="I140" s="70"/>
      <c r="J140" s="70"/>
      <c r="K140" s="11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s="1" customFormat="1" ht="15" customHeight="1">
      <c r="A141" s="68"/>
      <c r="B141" s="69"/>
      <c r="C141" s="70"/>
      <c r="D141" s="70"/>
      <c r="E141" s="70"/>
      <c r="F141" s="70"/>
      <c r="G141" s="70"/>
      <c r="H141" s="70"/>
      <c r="I141" s="70"/>
      <c r="J141" s="70"/>
      <c r="K141" s="11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" customFormat="1" ht="15" customHeight="1">
      <c r="A142" s="68"/>
      <c r="B142" s="69"/>
      <c r="C142" s="70"/>
      <c r="D142" s="70"/>
      <c r="E142" s="70"/>
      <c r="F142" s="70"/>
      <c r="G142" s="70"/>
      <c r="H142" s="70"/>
      <c r="I142" s="70"/>
      <c r="J142" s="70"/>
      <c r="K142" s="11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s="1" customFormat="1" ht="15" customHeight="1">
      <c r="A143" s="68"/>
      <c r="B143" s="69"/>
      <c r="C143" s="70"/>
      <c r="D143" s="70"/>
      <c r="E143" s="70"/>
      <c r="F143" s="70"/>
      <c r="G143" s="70"/>
      <c r="H143" s="70"/>
      <c r="I143" s="70"/>
      <c r="J143" s="70"/>
      <c r="K143" s="11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s="1" customFormat="1" ht="15" customHeight="1">
      <c r="A144" s="68"/>
      <c r="B144" s="69"/>
      <c r="C144" s="70"/>
      <c r="D144" s="70"/>
      <c r="E144" s="70"/>
      <c r="F144" s="70"/>
      <c r="G144" s="70"/>
      <c r="H144" s="70"/>
      <c r="I144" s="70"/>
      <c r="J144" s="70"/>
      <c r="K144" s="11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" customFormat="1" ht="15" customHeight="1">
      <c r="A145" s="68"/>
      <c r="B145" s="69"/>
      <c r="C145" s="70"/>
      <c r="D145" s="70"/>
      <c r="E145" s="70"/>
      <c r="F145" s="70"/>
      <c r="G145" s="70"/>
      <c r="H145" s="70"/>
      <c r="I145" s="70"/>
      <c r="J145" s="70"/>
      <c r="K145" s="11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s="1" customFormat="1" ht="15" customHeight="1">
      <c r="A146" s="68"/>
      <c r="B146" s="69"/>
      <c r="C146" s="70"/>
      <c r="D146" s="70"/>
      <c r="E146" s="70"/>
      <c r="F146" s="70"/>
      <c r="G146" s="70"/>
      <c r="H146" s="70"/>
      <c r="I146" s="70"/>
      <c r="J146" s="70"/>
      <c r="K146" s="11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s="1" customFormat="1" ht="15" customHeight="1">
      <c r="A147" s="68"/>
      <c r="B147" s="69"/>
      <c r="C147" s="70"/>
      <c r="D147" s="70"/>
      <c r="E147" s="70"/>
      <c r="F147" s="70"/>
      <c r="G147" s="70"/>
      <c r="H147" s="70"/>
      <c r="I147" s="70"/>
      <c r="J147" s="70"/>
      <c r="K147" s="11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s="1" customFormat="1" ht="15" customHeight="1">
      <c r="A148" s="68"/>
      <c r="B148" s="69"/>
      <c r="C148" s="70"/>
      <c r="D148" s="70"/>
      <c r="E148" s="70"/>
      <c r="F148" s="70"/>
      <c r="G148" s="70"/>
      <c r="H148" s="70"/>
      <c r="I148" s="70"/>
      <c r="J148" s="70"/>
      <c r="K148" s="11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s="1" customFormat="1" ht="15" customHeight="1">
      <c r="A149" s="68"/>
      <c r="B149" s="69"/>
      <c r="C149" s="70"/>
      <c r="D149" s="70"/>
      <c r="E149" s="70"/>
      <c r="F149" s="70"/>
      <c r="G149" s="70"/>
      <c r="H149" s="70"/>
      <c r="I149" s="70"/>
      <c r="J149" s="70"/>
      <c r="K149" s="11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s="1" customFormat="1" ht="15" customHeight="1">
      <c r="A150" s="68"/>
      <c r="B150" s="69"/>
      <c r="C150" s="70"/>
      <c r="D150" s="70"/>
      <c r="E150" s="70"/>
      <c r="F150" s="70"/>
      <c r="G150" s="70"/>
      <c r="H150" s="70"/>
      <c r="I150" s="70"/>
      <c r="J150" s="70"/>
      <c r="K150" s="11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s="1" customFormat="1" ht="15" customHeight="1">
      <c r="A151" s="68"/>
      <c r="B151" s="69"/>
      <c r="C151" s="70"/>
      <c r="D151" s="70"/>
      <c r="E151" s="70"/>
      <c r="F151" s="70"/>
      <c r="G151" s="70"/>
      <c r="H151" s="70"/>
      <c r="I151" s="70"/>
      <c r="J151" s="70"/>
      <c r="K151" s="11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s="1" customFormat="1" ht="15" customHeight="1">
      <c r="A152" s="68"/>
      <c r="B152" s="69"/>
      <c r="C152" s="70"/>
      <c r="D152" s="70"/>
      <c r="E152" s="70"/>
      <c r="F152" s="70"/>
      <c r="G152" s="70"/>
      <c r="H152" s="70"/>
      <c r="I152" s="70"/>
      <c r="J152" s="70"/>
      <c r="K152" s="11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s="1" customFormat="1" ht="15" customHeight="1">
      <c r="A153" s="68"/>
      <c r="B153" s="69"/>
      <c r="C153" s="70"/>
      <c r="D153" s="70"/>
      <c r="E153" s="70"/>
      <c r="F153" s="70"/>
      <c r="G153" s="70"/>
      <c r="H153" s="70"/>
      <c r="I153" s="70"/>
      <c r="J153" s="70"/>
      <c r="K153" s="11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s="1" customFormat="1" ht="15" customHeight="1">
      <c r="A154" s="68"/>
      <c r="B154" s="69"/>
      <c r="C154" s="70"/>
      <c r="D154" s="70"/>
      <c r="E154" s="70"/>
      <c r="F154" s="70"/>
      <c r="G154" s="70"/>
      <c r="H154" s="70"/>
      <c r="I154" s="70"/>
      <c r="J154" s="70"/>
      <c r="K154" s="11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" customFormat="1" ht="15" customHeight="1">
      <c r="A155" s="68"/>
      <c r="B155" s="69"/>
      <c r="C155" s="70"/>
      <c r="D155" s="70"/>
      <c r="E155" s="70"/>
      <c r="F155" s="70"/>
      <c r="G155" s="70"/>
      <c r="H155" s="70"/>
      <c r="I155" s="70"/>
      <c r="J155" s="70"/>
      <c r="K155" s="11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s="1" customFormat="1" ht="15" customHeight="1">
      <c r="A156" s="68"/>
      <c r="B156" s="69"/>
      <c r="C156" s="70"/>
      <c r="D156" s="70"/>
      <c r="E156" s="70"/>
      <c r="F156" s="70"/>
      <c r="G156" s="70"/>
      <c r="H156" s="70"/>
      <c r="I156" s="70"/>
      <c r="J156" s="70"/>
      <c r="K156" s="11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" customFormat="1" ht="15" customHeight="1">
      <c r="A157" s="68"/>
      <c r="B157" s="69"/>
      <c r="C157" s="70"/>
      <c r="D157" s="70"/>
      <c r="E157" s="70"/>
      <c r="F157" s="70"/>
      <c r="G157" s="70"/>
      <c r="H157" s="70"/>
      <c r="I157" s="70"/>
      <c r="J157" s="70"/>
      <c r="K157" s="11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" customFormat="1" ht="15" customHeight="1">
      <c r="A158" s="68"/>
      <c r="B158" s="69"/>
      <c r="C158" s="70"/>
      <c r="D158" s="70"/>
      <c r="E158" s="70"/>
      <c r="F158" s="70"/>
      <c r="G158" s="70"/>
      <c r="H158" s="70"/>
      <c r="I158" s="70"/>
      <c r="J158" s="70"/>
      <c r="K158" s="11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" customFormat="1" ht="15" customHeight="1">
      <c r="A159" s="68"/>
      <c r="B159" s="69"/>
      <c r="C159" s="70"/>
      <c r="D159" s="70"/>
      <c r="E159" s="70"/>
      <c r="F159" s="70"/>
      <c r="G159" s="70"/>
      <c r="H159" s="70"/>
      <c r="I159" s="70"/>
      <c r="J159" s="70"/>
      <c r="K159" s="11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" customFormat="1" ht="15" customHeight="1">
      <c r="A160" s="68"/>
      <c r="B160" s="69"/>
      <c r="C160" s="70"/>
      <c r="D160" s="70"/>
      <c r="E160" s="70"/>
      <c r="F160" s="70"/>
      <c r="G160" s="70"/>
      <c r="H160" s="70"/>
      <c r="I160" s="70"/>
      <c r="J160" s="70"/>
      <c r="K160" s="11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" customFormat="1" ht="15" customHeight="1">
      <c r="A161" s="68"/>
      <c r="B161" s="69"/>
      <c r="C161" s="70"/>
      <c r="D161" s="70"/>
      <c r="E161" s="70"/>
      <c r="F161" s="70"/>
      <c r="G161" s="70"/>
      <c r="H161" s="70"/>
      <c r="I161" s="70"/>
      <c r="J161" s="70"/>
      <c r="K161" s="11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" customFormat="1" ht="15" customHeight="1">
      <c r="A162" s="68"/>
      <c r="B162" s="69"/>
      <c r="C162" s="70"/>
      <c r="D162" s="70"/>
      <c r="E162" s="70"/>
      <c r="F162" s="70"/>
      <c r="G162" s="70"/>
      <c r="H162" s="70"/>
      <c r="I162" s="70"/>
      <c r="J162" s="70"/>
      <c r="K162" s="11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s="1" customFormat="1" ht="15" customHeight="1">
      <c r="A163" s="68"/>
      <c r="B163" s="69"/>
      <c r="C163" s="70"/>
      <c r="D163" s="70"/>
      <c r="E163" s="70"/>
      <c r="F163" s="70"/>
      <c r="G163" s="70"/>
      <c r="H163" s="70"/>
      <c r="I163" s="70"/>
      <c r="J163" s="70"/>
      <c r="K163" s="11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1" customFormat="1" ht="15" customHeight="1">
      <c r="A164" s="68"/>
      <c r="B164" s="69"/>
      <c r="C164" s="70"/>
      <c r="D164" s="70"/>
      <c r="E164" s="70"/>
      <c r="F164" s="70"/>
      <c r="G164" s="70"/>
      <c r="H164" s="70"/>
      <c r="I164" s="70"/>
      <c r="J164" s="70"/>
      <c r="K164" s="11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s="1" customFormat="1" ht="15" customHeight="1">
      <c r="A165" s="68"/>
      <c r="B165" s="69"/>
      <c r="C165" s="70"/>
      <c r="D165" s="70"/>
      <c r="E165" s="70"/>
      <c r="F165" s="70"/>
      <c r="G165" s="70"/>
      <c r="H165" s="70"/>
      <c r="I165" s="70"/>
      <c r="J165" s="70"/>
      <c r="K165" s="11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s="1" customFormat="1" ht="15" customHeight="1">
      <c r="A166" s="68"/>
      <c r="B166" s="69"/>
      <c r="C166" s="70"/>
      <c r="D166" s="70"/>
      <c r="E166" s="70"/>
      <c r="F166" s="70"/>
      <c r="G166" s="70"/>
      <c r="H166" s="70"/>
      <c r="I166" s="70"/>
      <c r="J166" s="70"/>
      <c r="K166" s="11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s="1" customFormat="1" ht="15" customHeight="1">
      <c r="A167" s="68"/>
      <c r="B167" s="69"/>
      <c r="C167" s="70"/>
      <c r="D167" s="70"/>
      <c r="E167" s="70"/>
      <c r="F167" s="70"/>
      <c r="G167" s="70"/>
      <c r="H167" s="70"/>
      <c r="I167" s="70"/>
      <c r="J167" s="70"/>
      <c r="K167" s="11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s="1" customFormat="1" ht="15" customHeight="1">
      <c r="A168" s="68"/>
      <c r="B168" s="69"/>
      <c r="C168" s="70"/>
      <c r="D168" s="70"/>
      <c r="E168" s="70"/>
      <c r="F168" s="70"/>
      <c r="G168" s="70"/>
      <c r="H168" s="70"/>
      <c r="I168" s="70"/>
      <c r="J168" s="70"/>
      <c r="K168" s="11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1" customFormat="1" ht="15" customHeight="1">
      <c r="A169" s="68"/>
      <c r="B169" s="69"/>
      <c r="C169" s="70"/>
      <c r="D169" s="70"/>
      <c r="E169" s="70"/>
      <c r="F169" s="70"/>
      <c r="G169" s="70"/>
      <c r="H169" s="70"/>
      <c r="I169" s="70"/>
      <c r="J169" s="70"/>
      <c r="K169" s="11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1" customFormat="1" ht="15" customHeight="1">
      <c r="A170" s="68"/>
      <c r="B170" s="69"/>
      <c r="C170" s="70"/>
      <c r="D170" s="70"/>
      <c r="E170" s="70"/>
      <c r="F170" s="70"/>
      <c r="G170" s="70"/>
      <c r="H170" s="70"/>
      <c r="I170" s="70"/>
      <c r="J170" s="70"/>
      <c r="K170" s="11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1" customFormat="1" ht="15" customHeight="1">
      <c r="A171" s="68"/>
      <c r="B171" s="69"/>
      <c r="C171" s="70"/>
      <c r="D171" s="70"/>
      <c r="E171" s="70"/>
      <c r="F171" s="70"/>
      <c r="G171" s="70"/>
      <c r="H171" s="70"/>
      <c r="I171" s="70"/>
      <c r="J171" s="70"/>
      <c r="K171" s="11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s="1" customFormat="1" ht="15" customHeight="1">
      <c r="A172" s="68"/>
      <c r="B172" s="69"/>
      <c r="C172" s="70"/>
      <c r="D172" s="70"/>
      <c r="E172" s="70"/>
      <c r="F172" s="70"/>
      <c r="G172" s="70"/>
      <c r="H172" s="70"/>
      <c r="I172" s="70"/>
      <c r="J172" s="70"/>
      <c r="K172" s="11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s="1" customFormat="1" ht="15" customHeight="1">
      <c r="A173" s="68"/>
      <c r="B173" s="69"/>
      <c r="C173" s="70"/>
      <c r="D173" s="70"/>
      <c r="E173" s="70"/>
      <c r="F173" s="70"/>
      <c r="G173" s="70"/>
      <c r="H173" s="70"/>
      <c r="I173" s="70"/>
      <c r="J173" s="70"/>
      <c r="K173" s="11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1" customFormat="1" ht="15" customHeight="1">
      <c r="A174" s="68"/>
      <c r="B174" s="69"/>
      <c r="C174" s="70"/>
      <c r="D174" s="70"/>
      <c r="E174" s="70"/>
      <c r="F174" s="70"/>
      <c r="G174" s="70"/>
      <c r="H174" s="70"/>
      <c r="I174" s="70"/>
      <c r="J174" s="70"/>
      <c r="K174" s="11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1" customFormat="1" ht="15" customHeight="1">
      <c r="A175" s="68"/>
      <c r="B175" s="69"/>
      <c r="C175" s="70"/>
      <c r="D175" s="70"/>
      <c r="E175" s="70"/>
      <c r="F175" s="70"/>
      <c r="G175" s="70"/>
      <c r="H175" s="70"/>
      <c r="I175" s="70"/>
      <c r="J175" s="70"/>
      <c r="K175" s="11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1" customFormat="1" ht="15" customHeight="1">
      <c r="A176" s="68"/>
      <c r="B176" s="69"/>
      <c r="C176" s="70"/>
      <c r="D176" s="70"/>
      <c r="E176" s="70"/>
      <c r="F176" s="70"/>
      <c r="G176" s="70"/>
      <c r="H176" s="70"/>
      <c r="I176" s="70"/>
      <c r="J176" s="70"/>
      <c r="K176" s="11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1" customFormat="1" ht="15" customHeight="1">
      <c r="A177" s="68"/>
      <c r="B177" s="69"/>
      <c r="C177" s="70"/>
      <c r="D177" s="70"/>
      <c r="E177" s="70"/>
      <c r="F177" s="70"/>
      <c r="G177" s="70"/>
      <c r="H177" s="70"/>
      <c r="I177" s="70"/>
      <c r="J177" s="70"/>
      <c r="K177" s="11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" customFormat="1" ht="15" customHeight="1">
      <c r="A178" s="68"/>
      <c r="B178" s="69"/>
      <c r="C178" s="70"/>
      <c r="D178" s="70"/>
      <c r="E178" s="70"/>
      <c r="F178" s="70"/>
      <c r="G178" s="70"/>
      <c r="H178" s="70"/>
      <c r="I178" s="70"/>
      <c r="J178" s="70"/>
      <c r="K178" s="11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1" customFormat="1" ht="15" customHeight="1">
      <c r="A179" s="68"/>
      <c r="B179" s="69"/>
      <c r="C179" s="70"/>
      <c r="D179" s="70"/>
      <c r="E179" s="70"/>
      <c r="F179" s="70"/>
      <c r="G179" s="70"/>
      <c r="H179" s="70"/>
      <c r="I179" s="70"/>
      <c r="J179" s="70"/>
      <c r="K179" s="11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1" customFormat="1" ht="15" customHeight="1">
      <c r="A180" s="68"/>
      <c r="B180" s="69"/>
      <c r="C180" s="70"/>
      <c r="D180" s="70"/>
      <c r="E180" s="70"/>
      <c r="F180" s="70"/>
      <c r="G180" s="70"/>
      <c r="H180" s="70"/>
      <c r="I180" s="70"/>
      <c r="J180" s="70"/>
      <c r="K180" s="11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</sheetData>
  <sheetProtection password="F300" sheet="1" objects="1" scenarios="1" selectLockedCells="1" selectUnlockedCells="1"/>
  <mergeCells count="8">
    <mergeCell ref="A2:J2"/>
    <mergeCell ref="A3:J3"/>
    <mergeCell ref="C32:E32"/>
    <mergeCell ref="C33:E33"/>
    <mergeCell ref="D31:E31"/>
    <mergeCell ref="A31:B31"/>
    <mergeCell ref="A32:B32"/>
    <mergeCell ref="A33:B33"/>
  </mergeCells>
  <conditionalFormatting sqref="J31:J34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5" footer="0.492125985"/>
  <pageSetup fitToHeight="1" fitToWidth="1" horizontalDpi="300" verticalDpi="300" orientation="landscape" paperSize="9" scale="87" r:id="rId2"/>
  <ignoredErrors>
    <ignoredError sqref="A14:R20 A23:R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Martins Tettamanzy</dc:creator>
  <cp:keywords/>
  <dc:description/>
  <cp:lastModifiedBy>Ricardon</cp:lastModifiedBy>
  <cp:lastPrinted>2007-02-22T19:53:50Z</cp:lastPrinted>
  <dcterms:created xsi:type="dcterms:W3CDTF">1999-09-04T06:29:12Z</dcterms:created>
  <dcterms:modified xsi:type="dcterms:W3CDTF">2007-02-22T19:53:50Z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